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1160"/>
  </bookViews>
  <sheets>
    <sheet name="2020" sheetId="3" r:id="rId1"/>
  </sheets>
  <externalReferences>
    <externalReference r:id="rId2"/>
  </externalReferences>
  <definedNames>
    <definedName name="_xlnm.Print_Area" localSheetId="0">'2020'!$A$1:$D$37</definedName>
  </definedNames>
  <calcPr calcId="125725"/>
</workbook>
</file>

<file path=xl/calcChain.xml><?xml version="1.0" encoding="utf-8"?>
<calcChain xmlns="http://schemas.openxmlformats.org/spreadsheetml/2006/main">
  <c r="D34" i="3"/>
  <c r="D35"/>
  <c r="D16"/>
  <c r="D17"/>
  <c r="D18"/>
  <c r="D19"/>
  <c r="D21"/>
  <c r="D22"/>
  <c r="D23"/>
  <c r="D24"/>
  <c r="D25"/>
  <c r="D26"/>
  <c r="D28"/>
  <c r="D29"/>
  <c r="D30"/>
  <c r="D32"/>
  <c r="D33"/>
  <c r="D15"/>
  <c r="C31" l="1"/>
  <c r="D31" s="1"/>
  <c r="C27"/>
  <c r="D27" s="1"/>
  <c r="C20"/>
  <c r="C36" l="1"/>
  <c r="D20"/>
  <c r="D36" s="1"/>
  <c r="C7"/>
  <c r="C13"/>
  <c r="C11" s="1"/>
  <c r="B34" l="1"/>
  <c r="B16"/>
  <c r="B15"/>
  <c r="C3"/>
  <c r="D39" l="1"/>
  <c r="C39"/>
  <c r="C40" s="1"/>
  <c r="C37"/>
</calcChain>
</file>

<file path=xl/sharedStrings.xml><?xml version="1.0" encoding="utf-8"?>
<sst xmlns="http://schemas.openxmlformats.org/spreadsheetml/2006/main" count="43" uniqueCount="41">
  <si>
    <t>кв.м.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</si>
  <si>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</si>
  <si>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</si>
  <si>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</si>
  <si>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</si>
  <si>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Аварийно - диспетчерское обслуживание</t>
  </si>
  <si>
    <t>Меры пожарной  безопасности (обслуж.АППЗ и ДУ)</t>
  </si>
  <si>
    <t>Содержание,обслуживание и ремонт  ИТП</t>
  </si>
  <si>
    <t>Уборка и санитарно - гигиеническая очистка помещений общего пользования (уборка лестничных клеток)</t>
  </si>
  <si>
    <t>Уборка придомовой территории (ручная)</t>
  </si>
  <si>
    <t>Дератизация и дезинсекция общего имущества</t>
  </si>
  <si>
    <t>Содержание и уход за элементами  озеленения и  благоустройства</t>
  </si>
  <si>
    <t xml:space="preserve">Техническое обслуживание лифтов                                             </t>
  </si>
  <si>
    <t>Всего:</t>
  </si>
  <si>
    <t>Услуги банка</t>
  </si>
  <si>
    <t>Услуги ЕРКЦ</t>
  </si>
  <si>
    <t>Обследование вентканалов псд</t>
  </si>
  <si>
    <t xml:space="preserve"> </t>
  </si>
  <si>
    <t>Квартиры</t>
  </si>
  <si>
    <t>Офисы</t>
  </si>
  <si>
    <t xml:space="preserve">оплата </t>
  </si>
  <si>
    <t>Начислено всего</t>
  </si>
  <si>
    <t>Оплата Всего</t>
  </si>
  <si>
    <t>жители</t>
  </si>
  <si>
    <t>офисы</t>
  </si>
  <si>
    <t>оплата ОФИСЫ</t>
  </si>
  <si>
    <t>размещение оборудования</t>
  </si>
  <si>
    <t>Измерение сопротивления изоляции электрооборудования</t>
  </si>
  <si>
    <t>Содержание и ремонт домовых приборов учета</t>
  </si>
  <si>
    <t>Механизированная уборка снега в период снегопадов</t>
  </si>
  <si>
    <t>ЭЛЕКТРОЭНЕРГИЯ</t>
  </si>
  <si>
    <t>Тепловая энергия</t>
  </si>
  <si>
    <t>ВОДА</t>
  </si>
  <si>
    <t>Финансовый результат ОПЛАТЕ</t>
  </si>
  <si>
    <t>проведение праздников</t>
  </si>
  <si>
    <t>Вывоз и обслуживание экоконтейнера</t>
  </si>
  <si>
    <t xml:space="preserve">Управление многоквартирным домом (зарплата административно-технического персонала, налоги, программное обемпечение ,услуги связи,ГСМ,канц.товары,содержание офис, амортизация, материалы на текущие хоз.нужды, ком. услуги, юр.услуги)                                                                                                       </t>
  </si>
  <si>
    <t xml:space="preserve">  жилого многоквартирного   дома   по адресу:  г. Уфа,   ул. Аксакова 81/1</t>
  </si>
  <si>
    <t>Отчет по содержанию и ремонту общего имущества за 2020 год</t>
  </si>
  <si>
    <t>Задолженность статье содержание за 2019г</t>
  </si>
  <si>
    <t xml:space="preserve">Содержание и  ремонт  внутридомового инженерного  оборудования и конструктивных элементов многоквартирного  дома   Работы, выполняемые при подготовке  жилых зданий  к эксплуатации в осенне - зимний период, проф. осмотры, тех.осмотры отдельных элементов и помещений в МКД, выполение заявок от жителей, снятие показаний общедомовых и индивидуальных приборов учета,поддержание температурного режима отопления и ГВС, регулировка систем отопления и ГВС, очистка технических помещений 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</si>
</sst>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4" fillId="2" borderId="0" xfId="1" applyFont="1" applyFill="1"/>
    <xf numFmtId="0" fontId="6" fillId="2" borderId="0" xfId="1" applyFont="1" applyFill="1" applyAlignment="1">
      <alignment horizontal="center"/>
    </xf>
    <xf numFmtId="0" fontId="0" fillId="2" borderId="0" xfId="0" applyFill="1"/>
    <xf numFmtId="0" fontId="5" fillId="2" borderId="0" xfId="1" applyFont="1" applyFill="1"/>
    <xf numFmtId="0" fontId="7" fillId="2" borderId="0" xfId="1" applyFont="1" applyFill="1"/>
    <xf numFmtId="2" fontId="4" fillId="2" borderId="7" xfId="1" applyNumberFormat="1" applyFont="1" applyFill="1" applyBorder="1" applyAlignment="1">
      <alignment horizontal="center" vertical="center" wrapText="1"/>
    </xf>
    <xf numFmtId="2" fontId="0" fillId="2" borderId="0" xfId="0" applyNumberFormat="1" applyFill="1"/>
    <xf numFmtId="4" fontId="0" fillId="2" borderId="0" xfId="0" applyNumberFormat="1" applyFill="1"/>
    <xf numFmtId="0" fontId="13" fillId="2" borderId="1" xfId="0" applyFont="1" applyFill="1" applyBorder="1" applyAlignment="1">
      <alignment horizontal="center" wrapText="1"/>
    </xf>
    <xf numFmtId="0" fontId="15" fillId="2" borderId="0" xfId="0" applyFont="1" applyFill="1"/>
    <xf numFmtId="2" fontId="15" fillId="2" borderId="0" xfId="0" applyNumberFormat="1" applyFont="1" applyFill="1"/>
    <xf numFmtId="0" fontId="3" fillId="2" borderId="3" xfId="0" applyFont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7" fillId="2" borderId="5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vertical="center" wrapText="1"/>
    </xf>
    <xf numFmtId="0" fontId="8" fillId="2" borderId="5" xfId="1" applyNumberFormat="1" applyFont="1" applyFill="1" applyBorder="1" applyAlignment="1">
      <alignment horizontal="center" vertical="center" wrapText="1"/>
    </xf>
    <xf numFmtId="2" fontId="8" fillId="2" borderId="22" xfId="1" applyNumberFormat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164" fontId="8" fillId="2" borderId="10" xfId="1" applyNumberFormat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wrapText="1"/>
    </xf>
    <xf numFmtId="0" fontId="8" fillId="2" borderId="10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64" fontId="8" fillId="2" borderId="22" xfId="1" applyNumberFormat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18" fillId="2" borderId="1" xfId="0" applyFont="1" applyFill="1" applyBorder="1"/>
    <xf numFmtId="0" fontId="4" fillId="0" borderId="4" xfId="1" applyFont="1" applyBorder="1" applyAlignment="1">
      <alignment horizontal="center" vertical="center" wrapText="1"/>
    </xf>
    <xf numFmtId="2" fontId="0" fillId="0" borderId="0" xfId="0" applyNumberFormat="1"/>
    <xf numFmtId="2" fontId="2" fillId="2" borderId="0" xfId="1" applyNumberFormat="1" applyFont="1" applyFill="1" applyAlignment="1">
      <alignment horizontal="right"/>
    </xf>
    <xf numFmtId="2" fontId="12" fillId="2" borderId="0" xfId="0" applyNumberFormat="1" applyFont="1" applyFill="1" applyAlignment="1">
      <alignment horizontal="right"/>
    </xf>
    <xf numFmtId="2" fontId="2" fillId="2" borderId="0" xfId="1" applyNumberFormat="1" applyFont="1" applyFill="1"/>
    <xf numFmtId="4" fontId="9" fillId="2" borderId="2" xfId="1" applyNumberFormat="1" applyFont="1" applyFill="1" applyBorder="1" applyAlignment="1">
      <alignment horizontal="center" vertical="center"/>
    </xf>
    <xf numFmtId="4" fontId="9" fillId="2" borderId="21" xfId="1" applyNumberFormat="1" applyFont="1" applyFill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2" borderId="2" xfId="1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2" fontId="6" fillId="2" borderId="25" xfId="1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/>
    <xf numFmtId="4" fontId="11" fillId="2" borderId="16" xfId="0" applyNumberFormat="1" applyFont="1" applyFill="1" applyBorder="1" applyAlignment="1">
      <alignment horizontal="center" wrapText="1"/>
    </xf>
    <xf numFmtId="4" fontId="11" fillId="2" borderId="17" xfId="0" applyNumberFormat="1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4" fontId="7" fillId="2" borderId="12" xfId="1" applyNumberFormat="1" applyFont="1" applyFill="1" applyBorder="1" applyAlignment="1">
      <alignment horizontal="center"/>
    </xf>
    <xf numFmtId="4" fontId="7" fillId="2" borderId="13" xfId="1" applyNumberFormat="1" applyFont="1" applyFill="1" applyBorder="1" applyAlignment="1">
      <alignment horizontal="center"/>
    </xf>
    <xf numFmtId="4" fontId="11" fillId="2" borderId="9" xfId="0" applyNumberFormat="1" applyFont="1" applyFill="1" applyBorder="1" applyAlignment="1">
      <alignment horizontal="center" wrapText="1"/>
    </xf>
    <xf numFmtId="4" fontId="11" fillId="2" borderId="18" xfId="0" applyNumberFormat="1" applyFont="1" applyFill="1" applyBorder="1" applyAlignment="1">
      <alignment horizontal="center" wrapText="1"/>
    </xf>
    <xf numFmtId="4" fontId="14" fillId="2" borderId="9" xfId="1" applyNumberFormat="1" applyFont="1" applyFill="1" applyBorder="1" applyAlignment="1">
      <alignment horizontal="center"/>
    </xf>
    <xf numFmtId="4" fontId="14" fillId="2" borderId="10" xfId="1" applyNumberFormat="1" applyFont="1" applyFill="1" applyBorder="1" applyAlignment="1">
      <alignment horizontal="center"/>
    </xf>
    <xf numFmtId="4" fontId="7" fillId="2" borderId="19" xfId="1" applyNumberFormat="1" applyFont="1" applyFill="1" applyBorder="1" applyAlignment="1">
      <alignment horizontal="center"/>
    </xf>
    <xf numFmtId="4" fontId="7" fillId="2" borderId="20" xfId="1" applyNumberFormat="1" applyFont="1" applyFill="1" applyBorder="1" applyAlignment="1">
      <alignment horizontal="center"/>
    </xf>
    <xf numFmtId="4" fontId="7" fillId="2" borderId="9" xfId="1" applyNumberFormat="1" applyFont="1" applyFill="1" applyBorder="1" applyAlignment="1">
      <alignment horizontal="center"/>
    </xf>
    <xf numFmtId="4" fontId="7" fillId="2" borderId="1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3;&#1086;&#1074;&#1072;&#1103;%20&#1087;&#1072;&#1087;&#1082;&#1072;/&#1089;&#1072;&#1081;&#1090;%202019/&#1089;&#1072;&#1081;&#1090;%202019/&#1050;&#1086;&#1087;&#1080;&#1103;%20&#1086;&#1090;&#1095;&#1077;&#1090;%20&#1079;&#1072;%202019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2018 (2)"/>
      <sheetName val="свод 2019 факт"/>
      <sheetName val="свод 2019 для жителей"/>
    </sheetNames>
    <sheetDataSet>
      <sheetData sheetId="0"/>
      <sheetData sheetId="1"/>
      <sheetData sheetId="2">
        <row r="8">
          <cell r="M8">
            <v>624844.54</v>
          </cell>
        </row>
        <row r="31">
          <cell r="AK31">
            <v>0</v>
          </cell>
        </row>
        <row r="37">
          <cell r="AK37">
            <v>7752000.9246083312</v>
          </cell>
          <cell r="AL37">
            <v>22.708899956083044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topLeftCell="A25" zoomScaleNormal="100" zoomScaleSheetLayoutView="80" workbookViewId="0">
      <selection activeCell="C10" sqref="C10:D10"/>
    </sheetView>
  </sheetViews>
  <sheetFormatPr defaultRowHeight="15" outlineLevelRow="1"/>
  <cols>
    <col min="1" max="1" width="66.5703125" customWidth="1"/>
    <col min="2" max="2" width="0.140625" customWidth="1"/>
    <col min="3" max="3" width="12.5703125" customWidth="1"/>
    <col min="4" max="4" width="12.42578125" customWidth="1"/>
    <col min="6" max="6" width="10.5703125" bestFit="1" customWidth="1"/>
    <col min="7" max="7" width="10.5703125" customWidth="1"/>
    <col min="8" max="8" width="10.42578125" customWidth="1"/>
    <col min="9" max="10" width="9.5703125" bestFit="1" customWidth="1"/>
  </cols>
  <sheetData>
    <row r="1" spans="1:7" s="3" customFormat="1">
      <c r="A1" s="49" t="s">
        <v>38</v>
      </c>
      <c r="B1" s="49"/>
      <c r="C1" s="49"/>
      <c r="D1" s="49"/>
    </row>
    <row r="2" spans="1:7" s="3" customFormat="1">
      <c r="A2" s="50" t="s">
        <v>37</v>
      </c>
      <c r="B2" s="50"/>
      <c r="C2" s="50"/>
      <c r="D2" s="50"/>
    </row>
    <row r="3" spans="1:7" s="3" customFormat="1" ht="16.5" customHeight="1">
      <c r="A3" s="1" t="s">
        <v>13</v>
      </c>
      <c r="B3" s="1" t="s">
        <v>0</v>
      </c>
      <c r="C3" s="36">
        <f>C4+C5</f>
        <v>28447</v>
      </c>
      <c r="D3" s="2"/>
    </row>
    <row r="4" spans="1:7" s="3" customFormat="1" outlineLevel="1">
      <c r="A4" s="1" t="s">
        <v>18</v>
      </c>
      <c r="B4" s="1" t="s">
        <v>0</v>
      </c>
      <c r="C4" s="37">
        <v>26844.3</v>
      </c>
      <c r="D4" s="4"/>
    </row>
    <row r="5" spans="1:7" s="3" customFormat="1" ht="15.75" outlineLevel="1" thickBot="1">
      <c r="A5" s="5" t="s">
        <v>19</v>
      </c>
      <c r="B5" s="5"/>
      <c r="C5" s="38">
        <v>1602.7</v>
      </c>
      <c r="D5" s="4"/>
    </row>
    <row r="6" spans="1:7" s="3" customFormat="1" ht="15.75" thickBot="1">
      <c r="A6" s="51" t="s">
        <v>39</v>
      </c>
      <c r="B6" s="52"/>
      <c r="C6" s="53">
        <v>416781.64</v>
      </c>
      <c r="D6" s="54"/>
    </row>
    <row r="7" spans="1:7" s="3" customFormat="1">
      <c r="A7" s="12" t="s">
        <v>21</v>
      </c>
      <c r="B7" s="12"/>
      <c r="C7" s="59">
        <f>SUM(C8:D10)</f>
        <v>2930214.2199999997</v>
      </c>
      <c r="D7" s="60"/>
    </row>
    <row r="8" spans="1:7" s="3" customFormat="1">
      <c r="A8" s="9" t="s">
        <v>23</v>
      </c>
      <c r="B8" s="9"/>
      <c r="C8" s="57">
        <v>2503254.94</v>
      </c>
      <c r="D8" s="58"/>
    </row>
    <row r="9" spans="1:7" s="3" customFormat="1">
      <c r="A9" s="9" t="s">
        <v>24</v>
      </c>
      <c r="B9" s="9"/>
      <c r="C9" s="57">
        <v>426959.28</v>
      </c>
      <c r="D9" s="58"/>
      <c r="F9" s="8"/>
    </row>
    <row r="10" spans="1:7" s="3" customFormat="1">
      <c r="A10" s="9" t="s">
        <v>26</v>
      </c>
      <c r="B10" s="9"/>
      <c r="C10" s="57"/>
      <c r="D10" s="58"/>
      <c r="F10" s="8"/>
    </row>
    <row r="11" spans="1:7" s="3" customFormat="1">
      <c r="A11" s="18" t="s">
        <v>22</v>
      </c>
      <c r="B11" s="18"/>
      <c r="C11" s="61">
        <f>C12+C13</f>
        <v>3393453.99</v>
      </c>
      <c r="D11" s="62"/>
    </row>
    <row r="12" spans="1:7" s="3" customFormat="1">
      <c r="A12" s="15" t="s">
        <v>20</v>
      </c>
      <c r="B12" s="15"/>
      <c r="C12" s="55">
        <v>2990093.71</v>
      </c>
      <c r="D12" s="56"/>
    </row>
    <row r="13" spans="1:7" s="3" customFormat="1" ht="15.75" thickBot="1">
      <c r="A13" s="15" t="s">
        <v>25</v>
      </c>
      <c r="B13" s="15"/>
      <c r="C13" s="47">
        <f>C9-23599</f>
        <v>403360.28</v>
      </c>
      <c r="D13" s="48"/>
    </row>
    <row r="14" spans="1:7" s="3" customFormat="1" ht="48" customHeight="1" thickBot="1">
      <c r="A14" s="13" t="s">
        <v>1</v>
      </c>
      <c r="B14" s="14" t="s">
        <v>2</v>
      </c>
      <c r="C14" s="6" t="s">
        <v>3</v>
      </c>
      <c r="D14" s="19" t="s">
        <v>4</v>
      </c>
    </row>
    <row r="15" spans="1:7" s="3" customFormat="1" ht="87.75" customHeight="1">
      <c r="A15" s="20" t="s">
        <v>40</v>
      </c>
      <c r="B15" s="21">
        <f>(1256909.51+1335249.15+1014341.04)/31495.9</f>
        <v>114.5069580485079</v>
      </c>
      <c r="C15" s="39">
        <v>1766296.98</v>
      </c>
      <c r="D15" s="40">
        <f>C15/28447/12</f>
        <v>5.1742333110697087</v>
      </c>
      <c r="F15" s="7"/>
      <c r="G15" s="7"/>
    </row>
    <row r="16" spans="1:7" s="3" customFormat="1" ht="15.75" customHeight="1">
      <c r="A16" s="22" t="s">
        <v>5</v>
      </c>
      <c r="B16" s="23">
        <f>950000/142488.34</f>
        <v>6.667212208381402</v>
      </c>
      <c r="C16" s="39">
        <v>313552.77</v>
      </c>
      <c r="D16" s="40">
        <f t="shared" ref="D16:D33" si="0">C16/28447/12</f>
        <v>0.9185291067599396</v>
      </c>
      <c r="F16" s="7"/>
      <c r="G16" s="7"/>
    </row>
    <row r="17" spans="1:10" s="3" customFormat="1" ht="12.75" customHeight="1">
      <c r="A17" s="22" t="s">
        <v>27</v>
      </c>
      <c r="B17" s="24"/>
      <c r="C17" s="39"/>
      <c r="D17" s="40">
        <f t="shared" si="0"/>
        <v>0</v>
      </c>
      <c r="F17" s="8"/>
      <c r="G17" s="7"/>
    </row>
    <row r="18" spans="1:10" s="3" customFormat="1" ht="16.5" customHeight="1">
      <c r="A18" s="22" t="s">
        <v>6</v>
      </c>
      <c r="B18" s="24"/>
      <c r="C18" s="41">
        <v>331620</v>
      </c>
      <c r="D18" s="40">
        <f t="shared" si="0"/>
        <v>0.97145568952789396</v>
      </c>
    </row>
    <row r="19" spans="1:10" s="3" customFormat="1" ht="21" customHeight="1">
      <c r="A19" s="25" t="s">
        <v>7</v>
      </c>
      <c r="B19" s="17"/>
      <c r="C19" s="42">
        <v>128350.2</v>
      </c>
      <c r="D19" s="40">
        <f t="shared" si="0"/>
        <v>0.37599219601363942</v>
      </c>
      <c r="G19" s="7"/>
    </row>
    <row r="20" spans="1:10" s="3" customFormat="1" ht="18.75" customHeight="1">
      <c r="A20" s="26" t="s">
        <v>28</v>
      </c>
      <c r="B20" s="27"/>
      <c r="C20" s="41">
        <f>'[1]свод 2019 для жителей'!$AK$13</f>
        <v>0</v>
      </c>
      <c r="D20" s="40">
        <f t="shared" si="0"/>
        <v>0</v>
      </c>
      <c r="G20" s="7"/>
    </row>
    <row r="21" spans="1:10" s="3" customFormat="1" ht="17.25" customHeight="1">
      <c r="A21" s="22" t="s">
        <v>16</v>
      </c>
      <c r="B21" s="24"/>
      <c r="C21" s="41">
        <v>55600</v>
      </c>
      <c r="D21" s="40">
        <f t="shared" si="0"/>
        <v>0.16287599161012878</v>
      </c>
    </row>
    <row r="22" spans="1:10" s="3" customFormat="1" ht="35.25" customHeight="1">
      <c r="A22" s="22" t="s">
        <v>8</v>
      </c>
      <c r="B22" s="17"/>
      <c r="C22" s="42">
        <v>722364</v>
      </c>
      <c r="D22" s="40">
        <f t="shared" si="0"/>
        <v>2.116110661932717</v>
      </c>
    </row>
    <row r="23" spans="1:10" s="3" customFormat="1" ht="18" customHeight="1">
      <c r="A23" s="22" t="s">
        <v>9</v>
      </c>
      <c r="B23" s="17"/>
      <c r="C23" s="42">
        <v>527600</v>
      </c>
      <c r="D23" s="40">
        <f t="shared" si="0"/>
        <v>1.5455642657105024</v>
      </c>
    </row>
    <row r="24" spans="1:10" s="3" customFormat="1" ht="15.75" customHeight="1">
      <c r="A24" s="22" t="s">
        <v>29</v>
      </c>
      <c r="B24" s="24"/>
      <c r="C24" s="41">
        <v>256504</v>
      </c>
      <c r="D24" s="40">
        <f t="shared" si="0"/>
        <v>0.75140905309288619</v>
      </c>
    </row>
    <row r="25" spans="1:10" s="10" customFormat="1" ht="18.75" customHeight="1">
      <c r="A25" s="22" t="s">
        <v>10</v>
      </c>
      <c r="B25" s="24"/>
      <c r="C25" s="41">
        <v>26222</v>
      </c>
      <c r="D25" s="40">
        <f t="shared" si="0"/>
        <v>7.6815364244618642E-2</v>
      </c>
      <c r="G25" s="11"/>
    </row>
    <row r="26" spans="1:10" s="3" customFormat="1" ht="15.75" customHeight="1">
      <c r="A26" s="22" t="s">
        <v>11</v>
      </c>
      <c r="B26" s="24"/>
      <c r="C26" s="41">
        <v>3260</v>
      </c>
      <c r="D26" s="40">
        <f t="shared" si="0"/>
        <v>9.5499232490830911E-3</v>
      </c>
    </row>
    <row r="27" spans="1:10" s="3" customFormat="1">
      <c r="A27" s="34" t="s">
        <v>35</v>
      </c>
      <c r="B27" s="24"/>
      <c r="C27" s="43">
        <f>'[1]свод 2019 для жителей'!$AK$23</f>
        <v>0</v>
      </c>
      <c r="D27" s="40">
        <f t="shared" si="0"/>
        <v>0</v>
      </c>
      <c r="G27" s="7"/>
    </row>
    <row r="28" spans="1:10" s="3" customFormat="1">
      <c r="A28" s="28" t="s">
        <v>12</v>
      </c>
      <c r="B28" s="24"/>
      <c r="C28" s="43">
        <v>1540009.85</v>
      </c>
      <c r="D28" s="40">
        <f t="shared" si="0"/>
        <v>4.5113422915128725</v>
      </c>
      <c r="E28" s="3" t="s">
        <v>17</v>
      </c>
    </row>
    <row r="29" spans="1:10" ht="54">
      <c r="A29" s="28" t="s">
        <v>36</v>
      </c>
      <c r="B29" s="24"/>
      <c r="C29" s="43">
        <v>1380542.62</v>
      </c>
      <c r="D29" s="40">
        <f t="shared" si="0"/>
        <v>4.0441951113767125</v>
      </c>
      <c r="E29" s="3"/>
      <c r="F29" s="3"/>
      <c r="G29" s="3"/>
      <c r="H29" s="3"/>
      <c r="I29" s="3"/>
      <c r="J29" s="3"/>
    </row>
    <row r="30" spans="1:10" ht="15.75">
      <c r="A30" s="16" t="s">
        <v>30</v>
      </c>
      <c r="B30" s="17"/>
      <c r="C30" s="44">
        <v>565498.79</v>
      </c>
      <c r="D30" s="40">
        <f t="shared" si="0"/>
        <v>1.6565859024384528</v>
      </c>
      <c r="E30" s="3"/>
      <c r="F30" s="3"/>
      <c r="G30" s="7"/>
      <c r="H30" s="3"/>
      <c r="I30" s="3"/>
      <c r="J30" s="3"/>
    </row>
    <row r="31" spans="1:10" ht="15.75">
      <c r="A31" s="16" t="s">
        <v>31</v>
      </c>
      <c r="B31" s="17"/>
      <c r="C31" s="44">
        <f>'[1]свод 2019 для жителей'!$AK$31</f>
        <v>0</v>
      </c>
      <c r="D31" s="40">
        <f t="shared" si="0"/>
        <v>0</v>
      </c>
      <c r="E31" s="3"/>
      <c r="F31" s="3"/>
      <c r="G31" s="3"/>
      <c r="H31" s="3"/>
      <c r="I31" s="3"/>
      <c r="J31" s="3"/>
    </row>
    <row r="32" spans="1:10" ht="15.75">
      <c r="A32" s="16" t="s">
        <v>32</v>
      </c>
      <c r="B32" s="17"/>
      <c r="C32" s="44">
        <v>12635.77</v>
      </c>
      <c r="D32" s="40">
        <f t="shared" si="0"/>
        <v>3.7015531807689156E-2</v>
      </c>
      <c r="E32" s="3"/>
      <c r="F32" s="3"/>
      <c r="G32" s="3"/>
      <c r="H32" s="3"/>
      <c r="I32" s="3"/>
      <c r="J32" s="3"/>
    </row>
    <row r="33" spans="1:10" s="3" customFormat="1" ht="15.75">
      <c r="A33" s="16" t="s">
        <v>34</v>
      </c>
      <c r="B33" s="17"/>
      <c r="C33" s="44">
        <v>4750</v>
      </c>
      <c r="D33" s="40">
        <f t="shared" si="0"/>
        <v>1.391476547028978E-2</v>
      </c>
    </row>
    <row r="34" spans="1:10">
      <c r="A34" s="29" t="s">
        <v>14</v>
      </c>
      <c r="B34" s="30">
        <f>(62185.74+38994.76)/142488.34</f>
        <v>0.71009669984224677</v>
      </c>
      <c r="C34" s="44">
        <v>166240.99</v>
      </c>
      <c r="D34" s="40">
        <f>C34/28447/12</f>
        <v>0.4869903973471133</v>
      </c>
      <c r="E34" s="3"/>
      <c r="F34" s="3"/>
      <c r="G34" s="3"/>
      <c r="H34" s="3"/>
      <c r="I34" s="3"/>
      <c r="J34" s="3"/>
    </row>
    <row r="35" spans="1:10" ht="15.75" thickBot="1">
      <c r="A35" s="29" t="s">
        <v>15</v>
      </c>
      <c r="B35" s="17"/>
      <c r="C35" s="44">
        <v>443685.86</v>
      </c>
      <c r="D35" s="40">
        <f>C35/28447/12</f>
        <v>1.2997441440808053</v>
      </c>
      <c r="E35" s="3"/>
      <c r="F35" s="3"/>
      <c r="G35" s="3"/>
      <c r="H35" s="3"/>
      <c r="I35" s="3"/>
      <c r="J35" s="3"/>
    </row>
    <row r="36" spans="1:10">
      <c r="A36" s="31" t="s">
        <v>13</v>
      </c>
      <c r="B36" s="32"/>
      <c r="C36" s="45">
        <f>SUM(C15:C35)</f>
        <v>8244733.830000001</v>
      </c>
      <c r="D36" s="45">
        <f>SUM(D15:D35)</f>
        <v>24.152323707245053</v>
      </c>
      <c r="E36" s="3"/>
      <c r="F36" s="3"/>
      <c r="G36" s="3"/>
      <c r="H36" s="3"/>
      <c r="I36" s="3"/>
      <c r="J36" s="3"/>
    </row>
    <row r="37" spans="1:10" ht="23.25" customHeight="1">
      <c r="A37" s="33" t="s">
        <v>33</v>
      </c>
      <c r="B37" s="33"/>
      <c r="C37" s="46">
        <f>C6-C11+C36</f>
        <v>5268061.4800000004</v>
      </c>
      <c r="D37" s="46"/>
      <c r="E37" s="3"/>
      <c r="F37" s="3"/>
      <c r="G37" s="3"/>
      <c r="H37" s="3"/>
      <c r="I37" s="3"/>
      <c r="J37" s="3"/>
    </row>
    <row r="38" spans="1:10" hidden="1"/>
    <row r="39" spans="1:10" hidden="1">
      <c r="C39" s="35">
        <f>'[1]свод 2019 для жителей'!$AK$37</f>
        <v>7752000.9246083312</v>
      </c>
      <c r="D39" s="35">
        <f>'[1]свод 2019 для жителей'!$AL$37</f>
        <v>22.708899956083044</v>
      </c>
    </row>
    <row r="40" spans="1:10" hidden="1">
      <c r="C40" s="35">
        <f>C36-C39</f>
        <v>492732.90539166983</v>
      </c>
    </row>
    <row r="41" spans="1:10" hidden="1"/>
    <row r="42" spans="1:10" hidden="1"/>
  </sheetData>
  <mergeCells count="11">
    <mergeCell ref="C13:D13"/>
    <mergeCell ref="A1:D1"/>
    <mergeCell ref="A2:D2"/>
    <mergeCell ref="A6:B6"/>
    <mergeCell ref="C6:D6"/>
    <mergeCell ref="C12:D12"/>
    <mergeCell ref="C9:D9"/>
    <mergeCell ref="C7:D7"/>
    <mergeCell ref="C11:D11"/>
    <mergeCell ref="C8:D8"/>
    <mergeCell ref="C10:D10"/>
  </mergeCells>
  <pageMargins left="0.23622047244094491" right="0.23622047244094491" top="0.35433070866141736" bottom="0.35433070866141736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Admin</cp:lastModifiedBy>
  <cp:lastPrinted>2019-05-22T10:30:56Z</cp:lastPrinted>
  <dcterms:created xsi:type="dcterms:W3CDTF">2014-04-15T07:29:16Z</dcterms:created>
  <dcterms:modified xsi:type="dcterms:W3CDTF">2021-04-22T07:02:12Z</dcterms:modified>
</cp:coreProperties>
</file>