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35" i="3"/>
  <c r="D18"/>
  <c r="C9"/>
  <c r="C8"/>
  <c r="D16"/>
  <c r="D17"/>
  <c r="D19"/>
  <c r="D20"/>
  <c r="D21"/>
  <c r="D22"/>
  <c r="D23"/>
  <c r="D24"/>
  <c r="D25"/>
  <c r="D26"/>
  <c r="D27"/>
  <c r="D28"/>
  <c r="D29"/>
  <c r="D30"/>
  <c r="D31"/>
  <c r="D32"/>
  <c r="D33"/>
  <c r="D34"/>
  <c r="D15"/>
  <c r="D36" l="1"/>
  <c r="C36"/>
  <c r="C20" l="1"/>
  <c r="B34" l="1"/>
  <c r="B16"/>
  <c r="B15"/>
  <c r="C3"/>
  <c r="C7" l="1"/>
  <c r="C11"/>
  <c r="C37" s="1"/>
</calcChain>
</file>

<file path=xl/sharedStrings.xml><?xml version="1.0" encoding="utf-8"?>
<sst xmlns="http://schemas.openxmlformats.org/spreadsheetml/2006/main" count="44" uniqueCount="41">
  <si>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</si>
  <si>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</si>
  <si>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</si>
  <si>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</si>
  <si>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</si>
  <si>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</si>
  <si>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</si>
  <si>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</si>
  <si>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</si>
  <si>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</si>
  <si>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</si>
  <si>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</si>
  <si>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</si>
  <si>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</si>
  <si>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</si>
  <si>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</si>
  <si>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</si>
  <si>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услуги.)                                                                                                       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</si>
  <si>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</si>
  <si>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</si>
  <si>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</si>
  <si>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</si>
  <si>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</si>
  <si>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</si>
  <si>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</si>
  <si>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</si>
  <si>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</si>
  <si>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</si>
  <si>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 xml:space="preserve">  жилого многоквартирного   дома   по адресу:  г. Уфа,   ул.Комсомольская 109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</si>
  <si>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</si>
  <si>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</si>
  <si>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</si>
  <si>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</si>
  <si>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</si>
  <si>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</si>
  <si>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</si>
  <si>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</si>
  <si>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 xml:space="preserve">Вывоз и обслуживание экоконтейнера 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</si>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</sst>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2" borderId="0" xfId="1" applyFont="1" applyFill="1"/>
    <xf numFmtId="2" fontId="2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0" fontId="0" fillId="2" borderId="0" xfId="0" applyFill="1"/>
    <xf numFmtId="2" fontId="12" fillId="2" borderId="0" xfId="0" applyNumberFormat="1" applyFont="1" applyFill="1" applyAlignment="1">
      <alignment horizontal="right"/>
    </xf>
    <xf numFmtId="0" fontId="5" fillId="2" borderId="0" xfId="1" applyFont="1" applyFill="1"/>
    <xf numFmtId="0" fontId="7" fillId="2" borderId="0" xfId="1" applyFont="1" applyFill="1"/>
    <xf numFmtId="2" fontId="2" fillId="2" borderId="0" xfId="1" applyNumberFormat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4" fillId="2" borderId="0" xfId="0" applyFont="1" applyFill="1"/>
    <xf numFmtId="2" fontId="14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6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2" fontId="16" fillId="2" borderId="2" xfId="1" applyNumberFormat="1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2" fontId="9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2" fontId="17" fillId="2" borderId="1" xfId="0" applyNumberFormat="1" applyFont="1" applyFill="1" applyBorder="1"/>
    <xf numFmtId="2" fontId="0" fillId="0" borderId="0" xfId="0" applyNumberFormat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4" fillId="2" borderId="12" xfId="1" applyNumberFormat="1" applyFont="1" applyFill="1" applyBorder="1" applyAlignment="1">
      <alignment horizontal="center"/>
    </xf>
    <xf numFmtId="4" fontId="4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9" fillId="2" borderId="9" xfId="1" applyNumberFormat="1" applyFont="1" applyFill="1" applyBorder="1" applyAlignment="1">
      <alignment horizontal="center"/>
    </xf>
    <xf numFmtId="4" fontId="9" fillId="2" borderId="10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>
      <alignment horizontal="center"/>
    </xf>
    <xf numFmtId="4" fontId="4" fillId="2" borderId="20" xfId="1" applyNumberFormat="1" applyFont="1" applyFill="1" applyBorder="1" applyAlignment="1">
      <alignment horizontal="center"/>
    </xf>
    <xf numFmtId="4" fontId="4" fillId="2" borderId="9" xfId="1" applyNumberFormat="1" applyFont="1" applyFill="1" applyBorder="1" applyAlignment="1">
      <alignment horizontal="center"/>
    </xf>
    <xf numFmtId="4" fontId="4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&#1087;&#1086;%20&#1076;&#1086;&#1084;&#1072;&#1084;/&#1054;&#1058;&#1063;&#1045;&#1058;&#1067;%20&#1087;&#1086;%20&#1076;&#1086;&#1084;&#1072;&#1084;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C8">
            <v>468522.85200000001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29" zoomScaleNormal="100" zoomScaleSheetLayoutView="80" workbookViewId="0">
      <selection activeCell="C30" sqref="C30"/>
    </sheetView>
  </sheetViews>
  <sheetFormatPr defaultRowHeight="15" outlineLevelRow="1"/>
  <cols>
    <col min="1" max="1" width="66.5703125" customWidth="1"/>
    <col min="2" max="2" width="0.140625" customWidth="1"/>
    <col min="3" max="3" width="12.57031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4" customFormat="1">
      <c r="A1" s="49" t="s">
        <v>38</v>
      </c>
      <c r="B1" s="49"/>
      <c r="C1" s="49"/>
      <c r="D1" s="49"/>
    </row>
    <row r="2" spans="1:7" s="4" customFormat="1">
      <c r="A2" s="50" t="s">
        <v>28</v>
      </c>
      <c r="B2" s="50"/>
      <c r="C2" s="50"/>
      <c r="D2" s="50"/>
    </row>
    <row r="3" spans="1:7" s="4" customFormat="1" ht="16.5" customHeight="1">
      <c r="A3" s="1" t="s">
        <v>13</v>
      </c>
      <c r="B3" s="1" t="s">
        <v>0</v>
      </c>
      <c r="C3" s="2">
        <f>C4+C5</f>
        <v>8445.7000000000007</v>
      </c>
      <c r="D3" s="3"/>
    </row>
    <row r="4" spans="1:7" s="4" customFormat="1" outlineLevel="1">
      <c r="A4" s="1" t="s">
        <v>19</v>
      </c>
      <c r="B4" s="1" t="s">
        <v>0</v>
      </c>
      <c r="C4" s="5">
        <v>7544</v>
      </c>
      <c r="D4" s="6"/>
    </row>
    <row r="5" spans="1:7" s="4" customFormat="1" ht="15.75" outlineLevel="1" thickBot="1">
      <c r="A5" s="7" t="s">
        <v>20</v>
      </c>
      <c r="B5" s="7" t="s">
        <v>0</v>
      </c>
      <c r="C5" s="8">
        <v>901.7</v>
      </c>
      <c r="D5" s="6"/>
    </row>
    <row r="6" spans="1:7" s="4" customFormat="1" ht="15.75" thickBot="1">
      <c r="A6" s="51" t="s">
        <v>39</v>
      </c>
      <c r="B6" s="52"/>
      <c r="C6" s="53">
        <v>100034.45</v>
      </c>
      <c r="D6" s="54"/>
    </row>
    <row r="7" spans="1:7" s="4" customFormat="1">
      <c r="A7" s="15" t="s">
        <v>22</v>
      </c>
      <c r="B7" s="15"/>
      <c r="C7" s="59">
        <f>SUM(C8:D10)</f>
        <v>1915630.824</v>
      </c>
      <c r="D7" s="60"/>
    </row>
    <row r="8" spans="1:7" s="4" customFormat="1">
      <c r="A8" s="12" t="s">
        <v>24</v>
      </c>
      <c r="B8" s="12"/>
      <c r="C8" s="57">
        <f>18.86*C4*12</f>
        <v>1707358.08</v>
      </c>
      <c r="D8" s="58"/>
    </row>
    <row r="9" spans="1:7" s="4" customFormat="1">
      <c r="A9" s="12" t="s">
        <v>25</v>
      </c>
      <c r="B9" s="12"/>
      <c r="C9" s="57">
        <f>18.86*C5*12</f>
        <v>204072.74400000001</v>
      </c>
      <c r="D9" s="58"/>
      <c r="F9" s="11"/>
    </row>
    <row r="10" spans="1:7" s="4" customFormat="1">
      <c r="A10" s="12" t="s">
        <v>27</v>
      </c>
      <c r="B10" s="12"/>
      <c r="C10" s="57">
        <v>4200</v>
      </c>
      <c r="D10" s="58"/>
      <c r="F10" s="11"/>
    </row>
    <row r="11" spans="1:7" s="4" customFormat="1">
      <c r="A11" s="23" t="s">
        <v>23</v>
      </c>
      <c r="B11" s="23"/>
      <c r="C11" s="61">
        <f>C12+C13</f>
        <v>1832603.8499999999</v>
      </c>
      <c r="D11" s="62"/>
    </row>
    <row r="12" spans="1:7" s="4" customFormat="1">
      <c r="A12" s="18" t="s">
        <v>21</v>
      </c>
      <c r="B12" s="18"/>
      <c r="C12" s="55">
        <v>1645094.44</v>
      </c>
      <c r="D12" s="56"/>
    </row>
    <row r="13" spans="1:7" s="4" customFormat="1" ht="15.75" thickBot="1">
      <c r="A13" s="18" t="s">
        <v>26</v>
      </c>
      <c r="B13" s="18"/>
      <c r="C13" s="47">
        <v>187509.41</v>
      </c>
      <c r="D13" s="48"/>
    </row>
    <row r="14" spans="1:7" s="4" customFormat="1" ht="48" customHeight="1" thickBot="1">
      <c r="A14" s="16" t="s">
        <v>1</v>
      </c>
      <c r="B14" s="17" t="s">
        <v>2</v>
      </c>
      <c r="C14" s="9" t="s">
        <v>3</v>
      </c>
      <c r="D14" s="24" t="s">
        <v>4</v>
      </c>
    </row>
    <row r="15" spans="1:7" s="4" customFormat="1" ht="84" customHeight="1">
      <c r="A15" s="25" t="s">
        <v>40</v>
      </c>
      <c r="B15" s="26">
        <f>(1256909.51+1335249.15+1014341.04)/31495.9</f>
        <v>114.5069580485079</v>
      </c>
      <c r="C15" s="27">
        <v>496869.85</v>
      </c>
      <c r="D15" s="22">
        <f>C15/8445.7/12</f>
        <v>4.9025919501442541</v>
      </c>
      <c r="F15" s="10"/>
      <c r="G15" s="10"/>
    </row>
    <row r="16" spans="1:7" s="4" customFormat="1" ht="15.75" customHeight="1">
      <c r="A16" s="28" t="s">
        <v>5</v>
      </c>
      <c r="B16" s="29">
        <f>950000/142488.34</f>
        <v>6.667212208381402</v>
      </c>
      <c r="C16" s="30">
        <v>59554.95</v>
      </c>
      <c r="D16" s="22">
        <f t="shared" ref="D16:D34" si="0">C16/8445.7/12</f>
        <v>0.58762595166771248</v>
      </c>
      <c r="F16" s="10"/>
      <c r="G16" s="10"/>
    </row>
    <row r="17" spans="1:10" s="4" customFormat="1" ht="12.75" customHeight="1">
      <c r="A17" s="28" t="s">
        <v>29</v>
      </c>
      <c r="B17" s="31"/>
      <c r="C17" s="30">
        <v>0</v>
      </c>
      <c r="D17" s="22">
        <f t="shared" si="0"/>
        <v>0</v>
      </c>
      <c r="F17" s="11"/>
      <c r="G17" s="10"/>
    </row>
    <row r="18" spans="1:10" s="4" customFormat="1" ht="16.5" customHeight="1">
      <c r="A18" s="28" t="s">
        <v>6</v>
      </c>
      <c r="B18" s="31"/>
      <c r="C18" s="30">
        <v>78707</v>
      </c>
      <c r="D18" s="22">
        <f>C18/7544/12</f>
        <v>0.86942161541180629</v>
      </c>
    </row>
    <row r="19" spans="1:10" s="4" customFormat="1" ht="21" customHeight="1">
      <c r="A19" s="32" t="s">
        <v>7</v>
      </c>
      <c r="B19" s="20"/>
      <c r="C19" s="33">
        <v>105266.1</v>
      </c>
      <c r="D19" s="22">
        <f t="shared" si="0"/>
        <v>1.0386557656558959</v>
      </c>
      <c r="G19" s="10"/>
    </row>
    <row r="20" spans="1:10" s="4" customFormat="1" ht="18.75" customHeight="1">
      <c r="A20" s="34" t="s">
        <v>30</v>
      </c>
      <c r="B20" s="35"/>
      <c r="C20" s="30">
        <f>'[1]свод 2019 для жителей'!$C$13</f>
        <v>0</v>
      </c>
      <c r="D20" s="22">
        <f t="shared" si="0"/>
        <v>0</v>
      </c>
      <c r="G20" s="10"/>
    </row>
    <row r="21" spans="1:10" s="4" customFormat="1" ht="17.25" customHeight="1">
      <c r="A21" s="28" t="s">
        <v>16</v>
      </c>
      <c r="B21" s="31"/>
      <c r="C21" s="30">
        <v>27311.98</v>
      </c>
      <c r="D21" s="22">
        <f t="shared" si="0"/>
        <v>0.26948605010044557</v>
      </c>
    </row>
    <row r="22" spans="1:10" s="4" customFormat="1" ht="24" customHeight="1">
      <c r="A22" s="28" t="s">
        <v>8</v>
      </c>
      <c r="B22" s="20"/>
      <c r="C22" s="33">
        <v>235412</v>
      </c>
      <c r="D22" s="22">
        <f t="shared" si="0"/>
        <v>2.3227993732510823</v>
      </c>
    </row>
    <row r="23" spans="1:10" s="4" customFormat="1" ht="18" customHeight="1">
      <c r="A23" s="28" t="s">
        <v>9</v>
      </c>
      <c r="B23" s="20"/>
      <c r="C23" s="33">
        <v>165513</v>
      </c>
      <c r="D23" s="22">
        <f t="shared" si="0"/>
        <v>1.6331091561386266</v>
      </c>
    </row>
    <row r="24" spans="1:10" s="4" customFormat="1" ht="15.75" customHeight="1">
      <c r="A24" s="28" t="s">
        <v>31</v>
      </c>
      <c r="B24" s="31"/>
      <c r="C24" s="30">
        <v>122220</v>
      </c>
      <c r="D24" s="22">
        <f t="shared" si="0"/>
        <v>1.2059391169470854</v>
      </c>
    </row>
    <row r="25" spans="1:10" s="13" customFormat="1" ht="18.75" customHeight="1">
      <c r="A25" s="28" t="s">
        <v>10</v>
      </c>
      <c r="B25" s="31"/>
      <c r="C25" s="30">
        <v>18050.599999999999</v>
      </c>
      <c r="D25" s="22">
        <f t="shared" si="0"/>
        <v>0.1781044397346184</v>
      </c>
      <c r="G25" s="14"/>
    </row>
    <row r="26" spans="1:10" s="4" customFormat="1" ht="15.75" customHeight="1">
      <c r="A26" s="28" t="s">
        <v>11</v>
      </c>
      <c r="B26" s="31"/>
      <c r="C26" s="30">
        <v>3430</v>
      </c>
      <c r="D26" s="22">
        <f t="shared" si="0"/>
        <v>3.3843652193818546E-2</v>
      </c>
    </row>
    <row r="27" spans="1:10" s="4" customFormat="1">
      <c r="A27" s="28" t="s">
        <v>37</v>
      </c>
      <c r="B27" s="31"/>
      <c r="C27" s="37">
        <v>17911.8</v>
      </c>
      <c r="D27" s="22">
        <f t="shared" si="0"/>
        <v>0.17673490652047785</v>
      </c>
      <c r="G27" s="10"/>
    </row>
    <row r="28" spans="1:10" s="4" customFormat="1">
      <c r="A28" s="36" t="s">
        <v>12</v>
      </c>
      <c r="B28" s="31"/>
      <c r="C28" s="37">
        <v>727162.33</v>
      </c>
      <c r="D28" s="22">
        <f t="shared" si="0"/>
        <v>7.1748772550923334</v>
      </c>
      <c r="E28" s="4" t="s">
        <v>18</v>
      </c>
    </row>
    <row r="29" spans="1:10" ht="54">
      <c r="A29" s="36" t="s">
        <v>17</v>
      </c>
      <c r="B29" s="31"/>
      <c r="C29" s="37">
        <v>409869.82</v>
      </c>
      <c r="D29" s="22">
        <f t="shared" si="0"/>
        <v>4.0441666567997121</v>
      </c>
      <c r="E29" s="4"/>
      <c r="F29" s="4"/>
      <c r="G29" s="4"/>
      <c r="H29" s="4"/>
      <c r="I29" s="4"/>
      <c r="J29" s="4"/>
    </row>
    <row r="30" spans="1:10" ht="15.75">
      <c r="A30" s="19" t="s">
        <v>32</v>
      </c>
      <c r="B30" s="20"/>
      <c r="C30" s="21">
        <v>7355.39</v>
      </c>
      <c r="D30" s="22">
        <f t="shared" si="0"/>
        <v>7.2575294725915743E-2</v>
      </c>
      <c r="E30" s="4"/>
      <c r="F30" s="4"/>
      <c r="G30" s="10"/>
      <c r="H30" s="4"/>
      <c r="I30" s="4"/>
      <c r="J30" s="4"/>
    </row>
    <row r="31" spans="1:10" ht="15.75">
      <c r="A31" s="19" t="s">
        <v>33</v>
      </c>
      <c r="B31" s="20"/>
      <c r="C31" s="21">
        <v>145010.88</v>
      </c>
      <c r="D31" s="22">
        <f t="shared" si="0"/>
        <v>1.4308156813526409</v>
      </c>
      <c r="E31" s="4"/>
      <c r="F31" s="4"/>
      <c r="G31" s="4"/>
      <c r="H31" s="4"/>
      <c r="I31" s="4"/>
      <c r="J31" s="4"/>
    </row>
    <row r="32" spans="1:10" ht="15.75">
      <c r="A32" s="19" t="s">
        <v>34</v>
      </c>
      <c r="B32" s="20"/>
      <c r="C32" s="21">
        <v>131544.9</v>
      </c>
      <c r="D32" s="22">
        <f t="shared" si="0"/>
        <v>1.2979474762305077</v>
      </c>
      <c r="E32" s="4"/>
      <c r="F32" s="4"/>
      <c r="G32" s="4"/>
      <c r="H32" s="4"/>
      <c r="I32" s="4"/>
      <c r="J32" s="4"/>
    </row>
    <row r="33" spans="1:10" s="4" customFormat="1" ht="15.75">
      <c r="A33" s="19" t="s">
        <v>36</v>
      </c>
      <c r="B33" s="20"/>
      <c r="C33" s="21">
        <v>7980</v>
      </c>
      <c r="D33" s="22">
        <f t="shared" si="0"/>
        <v>7.8738292859088052E-2</v>
      </c>
    </row>
    <row r="34" spans="1:10">
      <c r="A34" s="38" t="s">
        <v>14</v>
      </c>
      <c r="B34" s="40">
        <f>(62185.74+38994.76)/142488.34</f>
        <v>0.71009669984224677</v>
      </c>
      <c r="C34" s="39">
        <v>27040.45</v>
      </c>
      <c r="D34" s="22">
        <f t="shared" si="0"/>
        <v>0.26680687608289816</v>
      </c>
      <c r="E34" s="4"/>
      <c r="F34" s="4"/>
      <c r="G34" s="4"/>
      <c r="H34" s="4"/>
      <c r="I34" s="4"/>
      <c r="J34" s="4"/>
    </row>
    <row r="35" spans="1:10" ht="15.75" thickBot="1">
      <c r="A35" s="38" t="s">
        <v>15</v>
      </c>
      <c r="B35" s="20"/>
      <c r="C35" s="39">
        <v>117400.06</v>
      </c>
      <c r="D35" s="22">
        <f>C35/7544/12</f>
        <v>1.2968370007069636</v>
      </c>
      <c r="E35" s="4"/>
      <c r="F35" s="4"/>
      <c r="G35" s="4"/>
      <c r="H35" s="4"/>
      <c r="I35" s="4"/>
      <c r="J35" s="4"/>
    </row>
    <row r="36" spans="1:10">
      <c r="A36" s="41" t="s">
        <v>13</v>
      </c>
      <c r="B36" s="42"/>
      <c r="C36" s="43">
        <f>SUM(C15:C35)</f>
        <v>2903611.11</v>
      </c>
      <c r="D36" s="43">
        <f>SUM(D15:D35)</f>
        <v>28.881076511615884</v>
      </c>
      <c r="E36" s="4"/>
      <c r="F36" s="4"/>
      <c r="G36" s="4"/>
      <c r="H36" s="4"/>
      <c r="I36" s="4"/>
      <c r="J36" s="4"/>
    </row>
    <row r="37" spans="1:10" ht="23.25" customHeight="1">
      <c r="A37" s="44" t="s">
        <v>35</v>
      </c>
      <c r="B37" s="44"/>
      <c r="C37" s="45">
        <f>C6-C11+C36</f>
        <v>1171041.71</v>
      </c>
      <c r="D37" s="45"/>
      <c r="E37" s="4"/>
      <c r="F37" s="4"/>
      <c r="G37" s="4"/>
      <c r="H37" s="4"/>
      <c r="I37" s="4"/>
      <c r="J37" s="4"/>
    </row>
    <row r="38" spans="1:10">
      <c r="C38" s="46"/>
      <c r="D38" s="46"/>
    </row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2020-04-29T09:05:02Z</cp:lastPrinted>
  <dcterms:created xsi:type="dcterms:W3CDTF">2014-04-15T07:29:16Z</dcterms:created>
  <dcterms:modified xsi:type="dcterms:W3CDTF">2021-04-26T10:21:06Z</dcterms:modified>
</cp:coreProperties>
</file>