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_01\obshak\Зинова Анастасия Владимировна\Отчеты по домам\ОТЧЕТЫ по домам\сайт 2020\2020\Отчет 2020\"/>
    </mc:Choice>
  </mc:AlternateContent>
  <xr:revisionPtr revIDLastSave="0" documentId="13_ncr:1_{88F4F4F9-FBD2-4F17-9E3D-18AF10BB5AE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4" r:id="rId1"/>
  </sheets>
  <definedNames>
    <definedName name="_xlnm.Print_Area" localSheetId="0">'2021'!$A$1:$F$27</definedName>
  </definedNames>
  <calcPr calcId="191029"/>
</workbook>
</file>

<file path=xl/calcChain.xml><?xml version="1.0" encoding="utf-8"?>
<calcChain xmlns="http://schemas.openxmlformats.org/spreadsheetml/2006/main">
  <c r="F17" i="4" l="1"/>
  <c r="C26" i="4"/>
  <c r="E23" i="4"/>
  <c r="C23" i="4"/>
  <c r="E18" i="4"/>
  <c r="C21" i="4"/>
  <c r="E26" i="4" l="1"/>
  <c r="E3" i="4"/>
  <c r="C24" i="4" l="1"/>
  <c r="C10" i="4"/>
  <c r="C9" i="4"/>
  <c r="C12" i="4"/>
  <c r="C15" i="4"/>
  <c r="C16" i="4"/>
  <c r="D21" i="4"/>
  <c r="E22" i="4"/>
  <c r="D22" i="4"/>
  <c r="E14" i="4"/>
  <c r="D14" i="4"/>
  <c r="E11" i="4"/>
  <c r="D11" i="4"/>
  <c r="D26" i="4" l="1"/>
  <c r="E21" i="4"/>
  <c r="F19" i="4" l="1"/>
  <c r="D16" i="4"/>
  <c r="C7" i="4"/>
  <c r="C6" i="4" s="1"/>
  <c r="E25" i="4" s="1"/>
  <c r="C17" i="4"/>
  <c r="D15" i="4"/>
  <c r="E10" i="4"/>
  <c r="F10" i="4" s="1"/>
  <c r="F14" i="4"/>
  <c r="F20" i="4"/>
  <c r="F21" i="4"/>
  <c r="D24" i="4"/>
  <c r="D10" i="4"/>
  <c r="F11" i="4"/>
  <c r="F18" i="4"/>
  <c r="F22" i="4"/>
  <c r="F23" i="4"/>
  <c r="F26" i="4"/>
  <c r="E16" i="4"/>
  <c r="F16" i="4" s="1"/>
  <c r="D25" i="4" l="1"/>
  <c r="E9" i="4"/>
  <c r="F9" i="4" s="1"/>
  <c r="D9" i="4"/>
  <c r="E15" i="4"/>
  <c r="F15" i="4" s="1"/>
  <c r="E17" i="4"/>
  <c r="D17" i="4"/>
  <c r="E12" i="4"/>
  <c r="F12" i="4" s="1"/>
  <c r="D12" i="4"/>
  <c r="E24" i="4"/>
  <c r="F24" i="4" s="1"/>
  <c r="E27" i="4" l="1"/>
  <c r="F25" i="4"/>
  <c r="F27" i="4" l="1"/>
  <c r="G27" i="4" s="1"/>
</calcChain>
</file>

<file path=xl/sharedStrings.xml><?xml version="1.0" encoding="utf-8"?>
<sst xmlns="http://schemas.openxmlformats.org/spreadsheetml/2006/main" count="61" uniqueCount="43">
  <si>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</si>
  <si>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</si>
  <si>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</si>
  <si>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</si>
  <si>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</si>
  <si>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</si>
  <si>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ремонт домовых приборов учета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</si>
  <si>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</si>
  <si>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</si>
  <si>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</si>
  <si>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</si>
  <si>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</si>
  <si>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 xml:space="preserve">Доходы от содержания общего имущества, </t>
  </si>
  <si>
    <t>Жилых квартир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</si>
  <si>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</si>
  <si>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</si>
  <si>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</si>
  <si>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</si>
  <si>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</si>
  <si>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Услуги ЕРКЦ</t>
  </si>
  <si>
    <t>Общая площадь  дома</t>
  </si>
  <si>
    <t>Планируемый доход</t>
  </si>
  <si>
    <t>до 5 лифтов 1500 руб, от 5 лифтов 2300 руб страховка</t>
  </si>
  <si>
    <t>Сумма расходов в месяц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</si>
  <si>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</si>
  <si>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</si>
  <si>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</si>
  <si>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>остоется так же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</si>
  <si>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</si>
  <si>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</si>
  <si>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  Механизированная уборка  с вывозом  снега</t>
  </si>
  <si>
    <t xml:space="preserve">Комплексное обслуживание лифтов                                      </t>
  </si>
  <si>
    <t xml:space="preserve">Техническое освидетельствование лифтов  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</si>
  <si>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</si>
  <si>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 xml:space="preserve">факт </t>
  </si>
  <si>
    <t>без СОИ</t>
  </si>
  <si>
    <t xml:space="preserve">  жилого многоквартирного   дома   по адресу:  г. Уфа,   ул. Ферина, дом 39</t>
  </si>
  <si>
    <t>3500=2 лифт</t>
  </si>
  <si>
    <t xml:space="preserve">16 лифтов </t>
  </si>
  <si>
    <t>2000 всего в год</t>
  </si>
  <si>
    <t>3000 в мес</t>
  </si>
  <si>
    <t>Смета по содержанию и ремонту общего имущества на 2021 год</t>
  </si>
  <si>
    <t xml:space="preserve">Содержание и тукущий ремонт  внутридомового инженерного  оборудования и конструктивных элементов многоквартирного  дома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период, 4.выполняемые при проведении частичных осмотров  жилых зданий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</si>
</sst>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7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right"/>
    </xf>
    <xf numFmtId="0" fontId="2" fillId="0" borderId="0" xfId="1" applyFont="1"/>
    <xf numFmtId="2" fontId="7" fillId="0" borderId="0" xfId="0" applyNumberFormat="1" applyFont="1" applyAlignment="1">
      <alignment horizontal="right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/>
    </xf>
    <xf numFmtId="2" fontId="0" fillId="0" borderId="0" xfId="0" applyNumberFormat="1"/>
    <xf numFmtId="0" fontId="9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10" fillId="0" borderId="0" xfId="1" applyFont="1" applyAlignment="1">
      <alignment horizontal="center" vertical="center" wrapText="1"/>
    </xf>
    <xf numFmtId="4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" fillId="0" borderId="1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abSelected="1" topLeftCell="A15" zoomScaleNormal="100" zoomScaleSheetLayoutView="110" workbookViewId="0">
      <selection activeCell="F29" sqref="F29"/>
    </sheetView>
  </sheetViews>
  <sheetFormatPr defaultRowHeight="15" outlineLevelRow="1" x14ac:dyDescent="0.25"/>
  <cols>
    <col min="1" max="1" width="56.42578125" customWidth="1"/>
    <col min="2" max="2" width="6.42578125" customWidth="1"/>
    <col min="3" max="3" width="7.7109375" hidden="1" customWidth="1"/>
    <col min="4" max="4" width="10.28515625" hidden="1" customWidth="1"/>
    <col min="5" max="5" width="9.140625" customWidth="1"/>
    <col min="6" max="6" width="12.28515625" customWidth="1"/>
    <col min="7" max="13" width="0" hidden="1" customWidth="1"/>
  </cols>
  <sheetData>
    <row r="1" spans="1:8" ht="19.5" customHeight="1" x14ac:dyDescent="0.25">
      <c r="A1" s="42" t="s">
        <v>41</v>
      </c>
      <c r="B1" s="42"/>
      <c r="C1" s="42"/>
      <c r="D1" s="42"/>
      <c r="E1" s="42"/>
    </row>
    <row r="2" spans="1:8" x14ac:dyDescent="0.25">
      <c r="A2" s="43" t="s">
        <v>36</v>
      </c>
      <c r="B2" s="43"/>
      <c r="C2" s="43"/>
      <c r="D2" s="43"/>
      <c r="E2" s="43"/>
    </row>
    <row r="3" spans="1:8" ht="15.75" thickBot="1" x14ac:dyDescent="0.3">
      <c r="A3" s="7" t="s">
        <v>14</v>
      </c>
      <c r="B3" s="7" t="s">
        <v>0</v>
      </c>
      <c r="C3" s="7"/>
      <c r="D3" s="7"/>
      <c r="E3" s="8">
        <f>E4</f>
        <v>32376.09</v>
      </c>
    </row>
    <row r="4" spans="1:8" ht="15.75" hidden="1" thickBot="1" x14ac:dyDescent="0.3">
      <c r="A4" s="9" t="s">
        <v>20</v>
      </c>
      <c r="B4" s="9" t="s">
        <v>0</v>
      </c>
      <c r="C4" s="9"/>
      <c r="D4" s="9"/>
      <c r="E4" s="10">
        <v>32376.09</v>
      </c>
    </row>
    <row r="5" spans="1:8" ht="21.75" customHeight="1" outlineLevel="1" thickBot="1" x14ac:dyDescent="0.3">
      <c r="A5" s="44" t="s">
        <v>21</v>
      </c>
      <c r="B5" s="45"/>
      <c r="C5" s="46" t="s">
        <v>11</v>
      </c>
      <c r="D5" s="47"/>
      <c r="E5" s="47"/>
      <c r="F5" s="48"/>
      <c r="H5" t="s">
        <v>22</v>
      </c>
    </row>
    <row r="6" spans="1:8" ht="15.75" outlineLevel="1" thickBot="1" x14ac:dyDescent="0.3">
      <c r="A6" s="49" t="s">
        <v>12</v>
      </c>
      <c r="B6" s="50"/>
      <c r="C6" s="51">
        <f>C7</f>
        <v>8547287.7599999998</v>
      </c>
      <c r="D6" s="52"/>
      <c r="E6" s="52"/>
      <c r="F6" s="53"/>
    </row>
    <row r="7" spans="1:8" ht="15.75" hidden="1" outlineLevel="1" thickBot="1" x14ac:dyDescent="0.3">
      <c r="A7" s="37" t="s">
        <v>13</v>
      </c>
      <c r="B7" s="38"/>
      <c r="C7" s="39">
        <f>E3*22*12</f>
        <v>8547287.7599999998</v>
      </c>
      <c r="D7" s="40"/>
      <c r="E7" s="40"/>
      <c r="F7" s="41"/>
    </row>
    <row r="8" spans="1:8" ht="47.25" customHeight="1" thickBot="1" x14ac:dyDescent="0.3">
      <c r="A8" s="15" t="s">
        <v>1</v>
      </c>
      <c r="B8" s="16" t="s">
        <v>2</v>
      </c>
      <c r="C8" s="17" t="s">
        <v>17</v>
      </c>
      <c r="D8" s="18" t="s">
        <v>23</v>
      </c>
      <c r="E8" s="18" t="s">
        <v>3</v>
      </c>
      <c r="F8" s="19" t="s">
        <v>4</v>
      </c>
    </row>
    <row r="9" spans="1:8" ht="93" customHeight="1" x14ac:dyDescent="0.25">
      <c r="A9" s="1" t="s">
        <v>42</v>
      </c>
      <c r="B9" s="35"/>
      <c r="C9" s="22">
        <f>4.92*E3</f>
        <v>159290.3628</v>
      </c>
      <c r="D9" s="23">
        <f>C9</f>
        <v>159290.3628</v>
      </c>
      <c r="E9" s="13">
        <f>C9*12</f>
        <v>1911484.3536</v>
      </c>
      <c r="F9" s="20">
        <f>E9/E3/12</f>
        <v>4.92</v>
      </c>
      <c r="H9" s="21"/>
    </row>
    <row r="10" spans="1:8" ht="18.75" customHeight="1" x14ac:dyDescent="0.25">
      <c r="A10" s="1" t="s">
        <v>24</v>
      </c>
      <c r="B10" s="2" t="s">
        <v>5</v>
      </c>
      <c r="C10" s="14">
        <f>0.885*E3</f>
        <v>28652.839650000002</v>
      </c>
      <c r="D10" s="23">
        <f>C10</f>
        <v>28652.839650000002</v>
      </c>
      <c r="E10" s="3">
        <f>C10*12</f>
        <v>343834.07579999999</v>
      </c>
      <c r="F10" s="4">
        <f>E10/E3/12</f>
        <v>0.8849999999999999</v>
      </c>
      <c r="H10" s="21"/>
    </row>
    <row r="11" spans="1:8" ht="27" customHeight="1" x14ac:dyDescent="0.25">
      <c r="A11" s="1" t="s">
        <v>25</v>
      </c>
      <c r="B11" s="2" t="s">
        <v>5</v>
      </c>
      <c r="C11" s="11">
        <v>43.36</v>
      </c>
      <c r="D11" s="2">
        <f>C11*850</f>
        <v>36856</v>
      </c>
      <c r="E11" s="3">
        <f>C11*850*12</f>
        <v>442272</v>
      </c>
      <c r="F11" s="4">
        <f>E11/E3/12</f>
        <v>1.1383709397892086</v>
      </c>
      <c r="H11" s="21"/>
    </row>
    <row r="12" spans="1:8" ht="26.25" customHeight="1" x14ac:dyDescent="0.25">
      <c r="A12" s="5" t="s">
        <v>26</v>
      </c>
      <c r="B12" s="2" t="s">
        <v>5</v>
      </c>
      <c r="C12" s="12">
        <f>0.61*E3</f>
        <v>19749.4149</v>
      </c>
      <c r="D12" s="2">
        <f>C12</f>
        <v>19749.4149</v>
      </c>
      <c r="E12" s="24">
        <f>C12*12</f>
        <v>236992.97879999998</v>
      </c>
      <c r="F12" s="4">
        <f>E12/E3/12</f>
        <v>0.61</v>
      </c>
      <c r="G12" t="s">
        <v>27</v>
      </c>
      <c r="H12" s="21"/>
    </row>
    <row r="13" spans="1:8" ht="15.75" customHeight="1" x14ac:dyDescent="0.25">
      <c r="A13" s="6" t="s">
        <v>6</v>
      </c>
      <c r="B13" s="2" t="s">
        <v>5</v>
      </c>
      <c r="C13" s="11"/>
      <c r="D13" s="2"/>
      <c r="E13" s="3"/>
      <c r="F13" s="4"/>
      <c r="H13" s="21"/>
    </row>
    <row r="14" spans="1:8" ht="18" customHeight="1" x14ac:dyDescent="0.25">
      <c r="A14" s="1" t="s">
        <v>7</v>
      </c>
      <c r="B14" s="2" t="s">
        <v>5</v>
      </c>
      <c r="C14" s="11">
        <v>54</v>
      </c>
      <c r="D14" s="2">
        <f>C14*850</f>
        <v>45900</v>
      </c>
      <c r="E14" s="3">
        <f>C14*850*2</f>
        <v>91800</v>
      </c>
      <c r="F14" s="4">
        <f>E14/E3/12</f>
        <v>0.23628548104480807</v>
      </c>
      <c r="H14" s="21"/>
    </row>
    <row r="15" spans="1:8" ht="28.5" customHeight="1" x14ac:dyDescent="0.25">
      <c r="A15" s="1" t="s">
        <v>28</v>
      </c>
      <c r="B15" s="2" t="s">
        <v>5</v>
      </c>
      <c r="C15" s="12">
        <f>3.1*E3</f>
        <v>100365.879</v>
      </c>
      <c r="D15" s="25">
        <f>C15</f>
        <v>100365.879</v>
      </c>
      <c r="E15" s="3">
        <f>C15*12</f>
        <v>1204390.548</v>
      </c>
      <c r="F15" s="4">
        <f>E15/E3/12</f>
        <v>3.0999999999999996</v>
      </c>
      <c r="G15" s="26"/>
      <c r="H15" s="21"/>
    </row>
    <row r="16" spans="1:8" ht="27" customHeight="1" x14ac:dyDescent="0.25">
      <c r="A16" s="1" t="s">
        <v>29</v>
      </c>
      <c r="B16" s="2" t="s">
        <v>5</v>
      </c>
      <c r="C16" s="12">
        <f>1.26*E3</f>
        <v>40793.873400000004</v>
      </c>
      <c r="D16" s="25">
        <f t="shared" ref="D16:D17" si="0">C16</f>
        <v>40793.873400000004</v>
      </c>
      <c r="E16" s="3">
        <f>C16*12</f>
        <v>489526.48080000002</v>
      </c>
      <c r="F16" s="4">
        <f>E16/E3/12</f>
        <v>1.26</v>
      </c>
      <c r="G16" s="26"/>
      <c r="H16" s="21"/>
    </row>
    <row r="17" spans="1:8" ht="23.25" customHeight="1" x14ac:dyDescent="0.25">
      <c r="A17" s="1" t="s">
        <v>30</v>
      </c>
      <c r="B17" s="2" t="s">
        <v>5</v>
      </c>
      <c r="C17" s="12">
        <f>0.93*E3</f>
        <v>30109.763700000003</v>
      </c>
      <c r="D17" s="25">
        <f t="shared" si="0"/>
        <v>30109.763700000003</v>
      </c>
      <c r="E17" s="3">
        <f>C17*12</f>
        <v>361317.16440000001</v>
      </c>
      <c r="F17" s="4">
        <f>E17/E3/12</f>
        <v>0.93</v>
      </c>
      <c r="G17" s="26"/>
      <c r="H17" s="21"/>
    </row>
    <row r="18" spans="1:8" ht="32.25" customHeight="1" x14ac:dyDescent="0.25">
      <c r="A18" s="1" t="s">
        <v>18</v>
      </c>
      <c r="B18" s="2" t="s">
        <v>5</v>
      </c>
      <c r="C18" s="12" t="s">
        <v>40</v>
      </c>
      <c r="D18" s="25">
        <v>3000</v>
      </c>
      <c r="E18" s="3">
        <f>3000*12</f>
        <v>36000</v>
      </c>
      <c r="F18" s="4">
        <f>E18/E3/12</f>
        <v>9.2660972958748256E-2</v>
      </c>
      <c r="G18" s="26"/>
      <c r="H18" s="21"/>
    </row>
    <row r="19" spans="1:8" ht="15" customHeight="1" x14ac:dyDescent="0.25">
      <c r="A19" s="1" t="s">
        <v>16</v>
      </c>
      <c r="B19" s="2" t="s">
        <v>5</v>
      </c>
      <c r="C19" s="12"/>
      <c r="D19" s="25"/>
      <c r="E19" s="3"/>
      <c r="F19" s="4">
        <f>E19/E3/12</f>
        <v>0</v>
      </c>
      <c r="G19" s="26"/>
      <c r="H19" s="21"/>
    </row>
    <row r="20" spans="1:8" ht="17.25" customHeight="1" x14ac:dyDescent="0.25">
      <c r="A20" s="1" t="s">
        <v>8</v>
      </c>
      <c r="B20" s="2" t="s">
        <v>5</v>
      </c>
      <c r="C20" s="12"/>
      <c r="D20" s="25"/>
      <c r="E20" s="3"/>
      <c r="F20" s="4">
        <f>E20/E3/12</f>
        <v>0</v>
      </c>
      <c r="G20" s="26"/>
      <c r="H20" s="21"/>
    </row>
    <row r="21" spans="1:8" ht="21.75" customHeight="1" x14ac:dyDescent="0.25">
      <c r="A21" s="1" t="s">
        <v>31</v>
      </c>
      <c r="B21" s="2" t="s">
        <v>5</v>
      </c>
      <c r="C21" s="12">
        <f>16*7000</f>
        <v>112000</v>
      </c>
      <c r="D21" s="25">
        <f>C21</f>
        <v>112000</v>
      </c>
      <c r="E21" s="3">
        <f>D21*12</f>
        <v>1344000</v>
      </c>
      <c r="F21" s="4">
        <f>E21/E3/12</f>
        <v>3.4593429904599353</v>
      </c>
      <c r="G21" s="26" t="s">
        <v>38</v>
      </c>
      <c r="H21" s="21"/>
    </row>
    <row r="22" spans="1:8" ht="14.25" customHeight="1" x14ac:dyDescent="0.25">
      <c r="A22" s="1" t="s">
        <v>15</v>
      </c>
      <c r="B22" s="2" t="s">
        <v>5</v>
      </c>
      <c r="C22" s="12">
        <v>2000</v>
      </c>
      <c r="D22" s="25">
        <f>C22*16</f>
        <v>32000</v>
      </c>
      <c r="E22" s="3">
        <f>C22*16</f>
        <v>32000</v>
      </c>
      <c r="F22" s="4">
        <f>E22/E3/12</f>
        <v>8.2365309296665121E-2</v>
      </c>
      <c r="G22" s="26" t="s">
        <v>39</v>
      </c>
      <c r="H22" s="21"/>
    </row>
    <row r="23" spans="1:8" ht="17.25" customHeight="1" x14ac:dyDescent="0.25">
      <c r="A23" s="1" t="s">
        <v>32</v>
      </c>
      <c r="B23" s="2" t="s">
        <v>5</v>
      </c>
      <c r="C23" s="12">
        <f>7000*8</f>
        <v>56000</v>
      </c>
      <c r="D23" s="25"/>
      <c r="E23" s="3">
        <f>7000*8</f>
        <v>56000</v>
      </c>
      <c r="F23" s="4">
        <f>E23/E3/12</f>
        <v>0.14413929126916394</v>
      </c>
      <c r="G23" s="26" t="s">
        <v>37</v>
      </c>
      <c r="H23" s="21"/>
    </row>
    <row r="24" spans="1:8" ht="43.5" customHeight="1" x14ac:dyDescent="0.25">
      <c r="A24" s="1" t="s">
        <v>33</v>
      </c>
      <c r="B24" s="2" t="s">
        <v>5</v>
      </c>
      <c r="C24" s="14">
        <f>3.35*E3</f>
        <v>108459.90150000001</v>
      </c>
      <c r="D24" s="3">
        <f>C24</f>
        <v>108459.90150000001</v>
      </c>
      <c r="E24" s="3">
        <f>C24*12</f>
        <v>1301518.818</v>
      </c>
      <c r="F24" s="4">
        <f>E24/E3/12</f>
        <v>3.3499999999999996</v>
      </c>
      <c r="G24" s="26" t="s">
        <v>34</v>
      </c>
      <c r="H24" s="21"/>
    </row>
    <row r="25" spans="1:8" ht="18" customHeight="1" x14ac:dyDescent="0.25">
      <c r="A25" s="5" t="s">
        <v>10</v>
      </c>
      <c r="B25" s="2" t="s">
        <v>5</v>
      </c>
      <c r="C25" s="14"/>
      <c r="D25" s="13">
        <f>E25/12</f>
        <v>10684.109699999999</v>
      </c>
      <c r="E25" s="24">
        <f>C6*1.5%</f>
        <v>128209.3164</v>
      </c>
      <c r="F25" s="4">
        <f>E25/E3/12</f>
        <v>0.33</v>
      </c>
      <c r="G25" s="26">
        <v>22</v>
      </c>
      <c r="H25" s="21"/>
    </row>
    <row r="26" spans="1:8" ht="17.25" customHeight="1" thickBot="1" x14ac:dyDescent="0.3">
      <c r="A26" s="1" t="s">
        <v>19</v>
      </c>
      <c r="B26" s="2" t="s">
        <v>5</v>
      </c>
      <c r="C26" s="27">
        <f>55.77*850</f>
        <v>47404.5</v>
      </c>
      <c r="D26" s="28">
        <f>C26</f>
        <v>47404.5</v>
      </c>
      <c r="E26" s="3">
        <f>C26*12</f>
        <v>568854</v>
      </c>
      <c r="F26" s="4">
        <f>E26/E3/12</f>
        <v>1.4641823642076606</v>
      </c>
      <c r="G26" s="26" t="s">
        <v>35</v>
      </c>
      <c r="H26" s="21"/>
    </row>
    <row r="27" spans="1:8" ht="21" customHeight="1" x14ac:dyDescent="0.25">
      <c r="A27" s="36" t="s">
        <v>9</v>
      </c>
      <c r="B27" s="29" t="s">
        <v>5</v>
      </c>
      <c r="C27" s="29"/>
      <c r="D27" s="30"/>
      <c r="E27" s="30">
        <f>SUM(E9:E26)</f>
        <v>8548199.7357999999</v>
      </c>
      <c r="F27" s="30">
        <f>SUM(F9:F26)</f>
        <v>22.002347349026181</v>
      </c>
      <c r="G27" s="31">
        <f>F27</f>
        <v>22.002347349026181</v>
      </c>
      <c r="H27" s="21"/>
    </row>
    <row r="28" spans="1:8" ht="18.75" x14ac:dyDescent="0.3">
      <c r="A28" s="32"/>
      <c r="E28" s="33"/>
      <c r="F28" s="34"/>
      <c r="G28" s="26"/>
    </row>
  </sheetData>
  <mergeCells count="8">
    <mergeCell ref="A7:B7"/>
    <mergeCell ref="C7:F7"/>
    <mergeCell ref="A1:E1"/>
    <mergeCell ref="A2:E2"/>
    <mergeCell ref="A5:B5"/>
    <mergeCell ref="C5:F5"/>
    <mergeCell ref="A6:B6"/>
    <mergeCell ref="C6:F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1</cp:lastModifiedBy>
  <cp:lastPrinted>2020-12-16T09:26:44Z</cp:lastPrinted>
  <dcterms:created xsi:type="dcterms:W3CDTF">2014-04-15T07:29:16Z</dcterms:created>
  <dcterms:modified xsi:type="dcterms:W3CDTF">2021-04-22T04:46:38Z</dcterms:modified>
</cp:coreProperties>
</file>