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36" i="3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C36"/>
  <c r="C13"/>
  <c r="B34" l="1"/>
  <c r="B16"/>
  <c r="B15"/>
  <c r="C3"/>
  <c r="C7" l="1"/>
  <c r="C11"/>
  <c r="D39" l="1"/>
  <c r="C37"/>
  <c r="C39" l="1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<sst xmlns="http://schemas.openxmlformats.org/spreadsheetml/2006/main" count="44" uniqueCount="41">
  <si>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</si>
  <si>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</si>
  <si>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</si>
  <si>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</si>
  <si>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</si>
  <si>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</si>
  <si>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</si>
  <si>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</si>
  <si>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</si>
  <si>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</si>
  <si>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</si>
  <si>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</si>
  <si>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</si>
  <si>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</si>
  <si>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</si>
  <si>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</si>
  <si>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</si>
  <si>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</si>
  <si>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</si>
  <si>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</si>
  <si>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</si>
  <si>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</si>
  <si>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</si>
  <si>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</si>
  <si>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</si>
  <si>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</si>
  <si>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</si>
  <si>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</si>
  <si>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</si>
  <si>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</si>
  <si>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</si>
  <si>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</si>
  <si>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</si>
  <si>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</si>
  <si>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</si>
  <si>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</si>
  <si>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ул.Максима Горького 54</t>
  </si>
  <si>
    <t xml:space="preserve">Вывоз и обслуживание экоконтейнера </t>
  </si>
  <si>
    <t>Задолженность статье содержание за 2019г</t>
  </si>
  <si>
    <t>Отчет по содержанию и ремонту общего имущества за 2020 год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</si>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</sst>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2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5" fillId="2" borderId="0" xfId="1" applyFont="1" applyFill="1"/>
    <xf numFmtId="0" fontId="7" fillId="2" borderId="0" xfId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2" fontId="0" fillId="0" borderId="0" xfId="0" applyNumberFormat="1"/>
    <xf numFmtId="0" fontId="4" fillId="0" borderId="4" xfId="1" applyFont="1" applyFill="1" applyBorder="1" applyAlignment="1">
      <alignment horizontal="center" vertical="center" wrapText="1"/>
    </xf>
    <xf numFmtId="2" fontId="2" fillId="2" borderId="0" xfId="1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2" fontId="2" fillId="2" borderId="0" xfId="1" applyNumberFormat="1" applyFont="1" applyFill="1"/>
    <xf numFmtId="4" fontId="9" fillId="2" borderId="2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15" fillId="0" borderId="0" xfId="0" applyFont="1" applyFill="1"/>
    <xf numFmtId="2" fontId="15" fillId="0" borderId="0" xfId="0" applyNumberFormat="1" applyFont="1" applyFill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U8">
            <v>611977.86</v>
          </cell>
        </row>
        <row r="37">
          <cell r="U37">
            <v>3063274.9899397045</v>
          </cell>
          <cell r="V37">
            <v>22.685723258871182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topLeftCell="A22" zoomScaleNormal="100" zoomScaleSheetLayoutView="100" workbookViewId="0">
      <selection activeCell="C9" sqref="C9:D9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5" max="5" width="9.140625" style="46"/>
    <col min="6" max="6" width="10.5703125" style="46" bestFit="1" customWidth="1"/>
    <col min="7" max="7" width="10.5703125" style="46" customWidth="1"/>
    <col min="8" max="8" width="10.42578125" style="46" customWidth="1"/>
    <col min="9" max="10" width="9.5703125" style="46" bestFit="1" customWidth="1"/>
    <col min="11" max="42" width="9.140625" style="46"/>
  </cols>
  <sheetData>
    <row r="1" spans="1:42" s="3" customFormat="1">
      <c r="A1" s="53" t="s">
        <v>39</v>
      </c>
      <c r="B1" s="53"/>
      <c r="C1" s="53"/>
      <c r="D1" s="5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s="3" customFormat="1">
      <c r="A2" s="54" t="s">
        <v>36</v>
      </c>
      <c r="B2" s="54"/>
      <c r="C2" s="54"/>
      <c r="D2" s="5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42" s="3" customFormat="1" ht="16.5" customHeight="1">
      <c r="A3" s="1" t="s">
        <v>13</v>
      </c>
      <c r="B3" s="1" t="s">
        <v>0</v>
      </c>
      <c r="C3" s="36">
        <f>C4+C5</f>
        <v>11204.4</v>
      </c>
      <c r="D3" s="2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1:42" s="3" customFormat="1" outlineLevel="1">
      <c r="A4" s="1" t="s">
        <v>19</v>
      </c>
      <c r="B4" s="1" t="s">
        <v>0</v>
      </c>
      <c r="C4" s="37">
        <v>10213.6</v>
      </c>
      <c r="D4" s="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</row>
    <row r="5" spans="1:42" s="3" customFormat="1" ht="15.75" outlineLevel="1" thickBot="1">
      <c r="A5" s="5" t="s">
        <v>20</v>
      </c>
      <c r="B5" s="5" t="s">
        <v>0</v>
      </c>
      <c r="C5" s="38">
        <v>990.8</v>
      </c>
      <c r="D5" s="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1:42" s="3" customFormat="1" ht="15.75" thickBot="1">
      <c r="A6" s="55" t="s">
        <v>38</v>
      </c>
      <c r="B6" s="56"/>
      <c r="C6" s="57">
        <v>130580.93</v>
      </c>
      <c r="D6" s="58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1:42" s="3" customFormat="1">
      <c r="A7" s="9" t="s">
        <v>22</v>
      </c>
      <c r="B7" s="9"/>
      <c r="C7" s="63">
        <f>SUM(C8:D10)</f>
        <v>2798997.88</v>
      </c>
      <c r="D7" s="64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</row>
    <row r="8" spans="1:42" s="3" customFormat="1">
      <c r="A8" s="7" t="s">
        <v>24</v>
      </c>
      <c r="B8" s="7"/>
      <c r="C8" s="61">
        <v>2549261.08</v>
      </c>
      <c r="D8" s="62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s="3" customFormat="1">
      <c r="A9" s="7" t="s">
        <v>25</v>
      </c>
      <c r="B9" s="7"/>
      <c r="C9" s="61">
        <v>243736.8</v>
      </c>
      <c r="D9" s="62"/>
      <c r="E9" s="46"/>
      <c r="F9" s="4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s="3" customFormat="1">
      <c r="A10" s="7" t="s">
        <v>27</v>
      </c>
      <c r="B10" s="7"/>
      <c r="C10" s="61">
        <v>6000</v>
      </c>
      <c r="D10" s="62"/>
      <c r="E10" s="46"/>
      <c r="F10" s="4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s="3" customFormat="1">
      <c r="A11" s="16" t="s">
        <v>23</v>
      </c>
      <c r="B11" s="16"/>
      <c r="C11" s="65">
        <f>C12+C13</f>
        <v>2623578.88</v>
      </c>
      <c r="D11" s="6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s="3" customFormat="1">
      <c r="A12" s="7" t="s">
        <v>21</v>
      </c>
      <c r="B12" s="12"/>
      <c r="C12" s="59">
        <v>2417403.08</v>
      </c>
      <c r="D12" s="6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s="3" customFormat="1" ht="15.75" thickBot="1">
      <c r="A13" s="7" t="s">
        <v>26</v>
      </c>
      <c r="B13" s="12"/>
      <c r="C13" s="51">
        <f>C9-37561</f>
        <v>206175.8</v>
      </c>
      <c r="D13" s="52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s="3" customFormat="1" ht="48" customHeight="1" thickBot="1">
      <c r="A14" s="10" t="s">
        <v>1</v>
      </c>
      <c r="B14" s="11" t="s">
        <v>2</v>
      </c>
      <c r="C14" s="6" t="s">
        <v>3</v>
      </c>
      <c r="D14" s="17" t="s">
        <v>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s="3" customFormat="1" ht="83.25" customHeight="1">
      <c r="A15" s="18" t="s">
        <v>40</v>
      </c>
      <c r="B15" s="19">
        <f>(1256909.51+1335249.15+1014341.04)/31495.9</f>
        <v>114.5069580485079</v>
      </c>
      <c r="C15" s="39">
        <v>643117.52</v>
      </c>
      <c r="D15" s="15">
        <f>C15/11204.4/12</f>
        <v>4.7832214725167495</v>
      </c>
      <c r="E15" s="46"/>
      <c r="F15" s="48"/>
      <c r="G15" s="48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s="3" customFormat="1" ht="15.75" customHeight="1">
      <c r="A16" s="20" t="s">
        <v>5</v>
      </c>
      <c r="B16" s="21">
        <f>950000/142488.34</f>
        <v>6.667212208381402</v>
      </c>
      <c r="C16" s="40">
        <v>59731.51</v>
      </c>
      <c r="D16" s="15">
        <f t="shared" ref="D16:D35" si="0">C16/11204.4/12</f>
        <v>0.4442563486963455</v>
      </c>
      <c r="E16" s="46"/>
      <c r="F16" s="48"/>
      <c r="G16" s="48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42" s="3" customFormat="1" ht="12.75" customHeight="1">
      <c r="A17" s="20" t="s">
        <v>28</v>
      </c>
      <c r="B17" s="22"/>
      <c r="C17" s="40">
        <v>0</v>
      </c>
      <c r="D17" s="15">
        <f t="shared" si="0"/>
        <v>0</v>
      </c>
      <c r="E17" s="46"/>
      <c r="F17" s="47"/>
      <c r="G17" s="48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42" s="3" customFormat="1" ht="16.5" customHeight="1">
      <c r="A18" s="20" t="s">
        <v>6</v>
      </c>
      <c r="B18" s="22"/>
      <c r="C18" s="40">
        <v>120680</v>
      </c>
      <c r="D18" s="15">
        <f t="shared" si="0"/>
        <v>0.89756405221758129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1:42" s="3" customFormat="1" ht="21" customHeight="1">
      <c r="A19" s="23" t="s">
        <v>7</v>
      </c>
      <c r="B19" s="14"/>
      <c r="C19" s="39">
        <v>97712.36</v>
      </c>
      <c r="D19" s="15">
        <f t="shared" si="0"/>
        <v>0.72674098270917387</v>
      </c>
      <c r="E19" s="46"/>
      <c r="F19" s="46"/>
      <c r="G19" s="48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s="3" customFormat="1" ht="18.75" customHeight="1">
      <c r="A20" s="24" t="s">
        <v>29</v>
      </c>
      <c r="B20" s="25"/>
      <c r="C20" s="40">
        <v>1400</v>
      </c>
      <c r="D20" s="15">
        <f t="shared" si="0"/>
        <v>1.0412576011804887E-2</v>
      </c>
      <c r="E20" s="46"/>
      <c r="F20" s="46"/>
      <c r="G20" s="48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s="3" customFormat="1" ht="17.25" customHeight="1">
      <c r="A21" s="20" t="s">
        <v>16</v>
      </c>
      <c r="B21" s="22"/>
      <c r="C21" s="40">
        <v>21090</v>
      </c>
      <c r="D21" s="15">
        <f t="shared" si="0"/>
        <v>0.15685802006354646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s="3" customFormat="1" ht="24" customHeight="1">
      <c r="A22" s="20" t="s">
        <v>8</v>
      </c>
      <c r="B22" s="14"/>
      <c r="C22" s="39">
        <v>319485</v>
      </c>
      <c r="D22" s="15">
        <f t="shared" si="0"/>
        <v>2.3761870336653459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s="3" customFormat="1" ht="18" customHeight="1">
      <c r="A23" s="20" t="s">
        <v>9</v>
      </c>
      <c r="B23" s="14"/>
      <c r="C23" s="39">
        <v>274180</v>
      </c>
      <c r="D23" s="15">
        <f t="shared" si="0"/>
        <v>2.0392286363690455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s="3" customFormat="1" ht="15.75" customHeight="1">
      <c r="A24" s="20" t="s">
        <v>30</v>
      </c>
      <c r="B24" s="22"/>
      <c r="C24" s="40">
        <v>134802</v>
      </c>
      <c r="D24" s="15">
        <f t="shared" si="0"/>
        <v>1.002597193959516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s="8" customFormat="1" ht="18.75" customHeight="1">
      <c r="A25" s="20" t="s">
        <v>10</v>
      </c>
      <c r="B25" s="22"/>
      <c r="C25" s="40">
        <v>29436.01</v>
      </c>
      <c r="D25" s="15">
        <f t="shared" si="0"/>
        <v>0.21893192257803482</v>
      </c>
      <c r="E25" s="49"/>
      <c r="F25" s="49"/>
      <c r="G25" s="50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</row>
    <row r="26" spans="1:42" s="3" customFormat="1" ht="15.75" customHeight="1">
      <c r="A26" s="20" t="s">
        <v>11</v>
      </c>
      <c r="B26" s="22"/>
      <c r="C26" s="40">
        <v>6500</v>
      </c>
      <c r="D26" s="15">
        <f t="shared" si="0"/>
        <v>4.8344102911951257E-2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s="3" customFormat="1">
      <c r="A27" s="35" t="s">
        <v>37</v>
      </c>
      <c r="B27" s="22"/>
      <c r="C27" s="41">
        <v>13052.99</v>
      </c>
      <c r="D27" s="15">
        <f t="shared" si="0"/>
        <v>9.7082321825949336E-2</v>
      </c>
      <c r="E27" s="46"/>
      <c r="F27" s="46"/>
      <c r="G27" s="48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s="3" customFormat="1">
      <c r="A28" s="26" t="s">
        <v>12</v>
      </c>
      <c r="B28" s="22"/>
      <c r="C28" s="41">
        <v>410652.68</v>
      </c>
      <c r="D28" s="15">
        <f t="shared" si="0"/>
        <v>3.0542516035367058</v>
      </c>
      <c r="E28" s="46" t="s">
        <v>18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54">
      <c r="A29" s="26" t="s">
        <v>17</v>
      </c>
      <c r="B29" s="22"/>
      <c r="C29" s="41">
        <v>546087.71</v>
      </c>
      <c r="D29" s="15">
        <f t="shared" si="0"/>
        <v>4.0615569924910453</v>
      </c>
    </row>
    <row r="30" spans="1:42" ht="15.75">
      <c r="A30" s="13" t="s">
        <v>31</v>
      </c>
      <c r="B30" s="14"/>
      <c r="C30" s="42">
        <v>127156.04</v>
      </c>
      <c r="D30" s="15">
        <f t="shared" si="0"/>
        <v>0.94572995132864468</v>
      </c>
      <c r="G30" s="48"/>
    </row>
    <row r="31" spans="1:42" ht="15.75">
      <c r="A31" s="13" t="s">
        <v>32</v>
      </c>
      <c r="B31" s="14"/>
      <c r="C31" s="42">
        <v>69236.98</v>
      </c>
      <c r="D31" s="15">
        <f t="shared" si="0"/>
        <v>0.51495379791272478</v>
      </c>
    </row>
    <row r="32" spans="1:42" ht="15.75">
      <c r="A32" s="13" t="s">
        <v>33</v>
      </c>
      <c r="B32" s="14"/>
      <c r="C32" s="42">
        <v>20877.900000000001</v>
      </c>
      <c r="D32" s="15">
        <f t="shared" si="0"/>
        <v>0.15528051479775803</v>
      </c>
    </row>
    <row r="33" spans="1:42" s="3" customFormat="1" ht="15.75">
      <c r="A33" s="13" t="s">
        <v>35</v>
      </c>
      <c r="B33" s="14"/>
      <c r="C33" s="42">
        <v>2500</v>
      </c>
      <c r="D33" s="15">
        <f t="shared" si="0"/>
        <v>1.859388573536587E-2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>
      <c r="A34" s="27" t="s">
        <v>14</v>
      </c>
      <c r="B34" s="28">
        <f>(62185.74+38994.76)/142488.34</f>
        <v>0.71009669984224677</v>
      </c>
      <c r="C34" s="43">
        <v>84050.93</v>
      </c>
      <c r="D34" s="15">
        <f t="shared" si="0"/>
        <v>0.62513335534849401</v>
      </c>
    </row>
    <row r="35" spans="1:42" ht="15.75" thickBot="1">
      <c r="A35" s="27" t="s">
        <v>15</v>
      </c>
      <c r="B35" s="14"/>
      <c r="C35" s="43">
        <v>204807.75</v>
      </c>
      <c r="D35" s="15">
        <f t="shared" si="0"/>
        <v>1.5232687604869515</v>
      </c>
    </row>
    <row r="36" spans="1:42">
      <c r="A36" s="29" t="s">
        <v>13</v>
      </c>
      <c r="B36" s="30"/>
      <c r="C36" s="44">
        <f>SUM(C15:C35)</f>
        <v>3186557.3800000004</v>
      </c>
      <c r="D36" s="31">
        <f>SUM(D15:D35)</f>
        <v>23.700193525162739</v>
      </c>
    </row>
    <row r="37" spans="1:42" ht="23.25" customHeight="1">
      <c r="A37" s="32" t="s">
        <v>34</v>
      </c>
      <c r="B37" s="32"/>
      <c r="C37" s="45">
        <f>C6-C11+C36</f>
        <v>693559.43000000063</v>
      </c>
      <c r="D37" s="33"/>
    </row>
    <row r="39" spans="1:42">
      <c r="C39" s="34">
        <f>C36-'[1]свод 2019 для жителей'!$U$37</f>
        <v>123282.39006029582</v>
      </c>
      <c r="D39" s="34">
        <f>D36-'[1]свод 2019 для жителей'!$V$37</f>
        <v>1.014470266291557</v>
      </c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2020-04-29T09:05:07Z</cp:lastPrinted>
  <dcterms:created xsi:type="dcterms:W3CDTF">2014-04-15T07:29:16Z</dcterms:created>
  <dcterms:modified xsi:type="dcterms:W3CDTF">2021-04-22T09:31:25Z</dcterms:modified>
</cp:coreProperties>
</file>