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92C448CA-5704-4D04-B7BB-73032940101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6" r:id="rId1"/>
  </sheets>
  <definedNames>
    <definedName name="_xlnm.Print_Area" localSheetId="0">'2021'!$A$1:$E$31</definedName>
  </definedNames>
  <calcPr calcId="191029"/>
</workbook>
</file>

<file path=xl/calcChain.xml><?xml version="1.0" encoding="utf-8"?>
<calcChain xmlns="http://schemas.openxmlformats.org/spreadsheetml/2006/main">
  <c r="E26" i="6" l="1"/>
  <c r="E25" i="6"/>
  <c r="E29" i="6"/>
  <c r="E27" i="6"/>
  <c r="E24" i="6"/>
  <c r="E18" i="6"/>
  <c r="E12" i="6"/>
  <c r="E20" i="6"/>
  <c r="D17" i="6" l="1"/>
  <c r="D21" i="6"/>
  <c r="C13" i="6"/>
  <c r="C24" i="6"/>
  <c r="C27" i="6"/>
  <c r="C19" i="6"/>
  <c r="D10" i="6" l="1"/>
  <c r="F12" i="6" l="1"/>
  <c r="C12" i="6"/>
  <c r="C18" i="6"/>
  <c r="D12" i="6" l="1"/>
  <c r="D9" i="6" l="1"/>
  <c r="D8" i="6" l="1"/>
  <c r="D26" i="6" l="1"/>
  <c r="D25" i="6"/>
  <c r="C29" i="6" l="1"/>
  <c r="D29" i="6" s="1"/>
  <c r="D24" i="6"/>
  <c r="D3" i="6" l="1"/>
  <c r="D19" i="6"/>
  <c r="C14" i="6"/>
  <c r="D14" i="6" s="1"/>
  <c r="E14" i="6" l="1"/>
  <c r="E17" i="6"/>
  <c r="E21" i="6"/>
  <c r="D18" i="6"/>
  <c r="D27" i="6"/>
  <c r="D15" i="6"/>
  <c r="E15" i="6" s="1"/>
  <c r="D13" i="6"/>
  <c r="E19" i="6"/>
  <c r="D30" i="6" l="1"/>
  <c r="E13" i="6"/>
  <c r="E28" i="6"/>
  <c r="E22" i="6"/>
  <c r="E23" i="6"/>
  <c r="E30" i="6" l="1"/>
  <c r="F30" i="6" s="1"/>
</calcChain>
</file>

<file path=xl/sharedStrings.xml><?xml version="1.0" encoding="utf-8"?>
<sst xmlns="http://schemas.openxmlformats.org/spreadsheetml/2006/main" count="57" uniqueCount="38">
  <si>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</si>
  <si>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</si>
  <si>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</si>
  <si>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</si>
  <si>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</si>
  <si>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</si>
  <si>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</si>
  <si>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</si>
  <si>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</si>
  <si>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</si>
  <si>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</si>
  <si>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</si>
  <si>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</si>
  <si>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</si>
  <si>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</si>
  <si>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</si>
  <si>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</si>
  <si>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</si>
  <si>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>Планируемый доход</t>
  </si>
  <si>
    <t>общедомовая площадь</t>
  </si>
  <si>
    <t xml:space="preserve">Доходы от содержания общего имущества, </t>
  </si>
  <si>
    <t>Жилых квартир</t>
  </si>
  <si>
    <t>Нежилые помещения</t>
  </si>
  <si>
    <t>Содержание и ремонт домовых приборов учета</t>
  </si>
  <si>
    <t xml:space="preserve">  жилого многоквартирного   дома   по адресу:  г. Уфа,   ул. Пекинская, дом 15/1</t>
  </si>
  <si>
    <t>без СОИ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</si>
  <si>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</si>
  <si>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</si>
  <si>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</si>
  <si>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>Обследование вентканалов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</si>
  <si>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</si>
  <si>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</si>
  <si>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</si>
  <si>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Комплексное   обслуживание лифтов    услуги ООО"Лифтсервис-"                                         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</si>
  <si>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</si>
  <si>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>Услуги ЕРКЦ</t>
  </si>
  <si>
    <t>Планируемая cмета по содержанию и ремонту общего имущества на 2021 год</t>
  </si>
  <si>
    <t xml:space="preserve">Содержание и тукущий ремонт  внутридомового инженерного  оборудования и конструктивных элементов многоквартирного  домаРаботы: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</si>
</sst>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2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1" applyFont="1"/>
    <xf numFmtId="2" fontId="6" fillId="0" borderId="0" xfId="0" applyNumberFormat="1" applyFont="1" applyAlignment="1">
      <alignment horizontal="right"/>
    </xf>
    <xf numFmtId="0" fontId="3" fillId="0" borderId="0" xfId="1" applyFont="1" applyAlignment="1">
      <alignment horizontal="center"/>
    </xf>
    <xf numFmtId="2" fontId="2" fillId="0" borderId="0" xfId="1" applyNumberFormat="1" applyFont="1"/>
    <xf numFmtId="0" fontId="4" fillId="0" borderId="0" xfId="1" applyFont="1"/>
    <xf numFmtId="0" fontId="7" fillId="0" borderId="12" xfId="0" applyFont="1" applyFill="1" applyBorder="1" applyAlignment="1">
      <alignment horizontal="center" wrapText="1"/>
    </xf>
    <xf numFmtId="0" fontId="8" fillId="0" borderId="8" xfId="1" applyFont="1" applyBorder="1" applyAlignment="1">
      <alignment horizontal="center" vertical="center" wrapText="1"/>
    </xf>
    <xf numFmtId="2" fontId="8" fillId="0" borderId="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2" fontId="10" fillId="0" borderId="0" xfId="1" applyNumberFormat="1" applyFont="1" applyAlignment="1">
      <alignment horizontal="right"/>
    </xf>
    <xf numFmtId="2" fontId="0" fillId="0" borderId="0" xfId="0" applyNumberFormat="1"/>
    <xf numFmtId="2" fontId="8" fillId="3" borderId="2" xfId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2" fontId="2" fillId="3" borderId="0" xfId="1" applyNumberFormat="1" applyFont="1" applyFill="1"/>
    <xf numFmtId="4" fontId="11" fillId="0" borderId="0" xfId="0" applyNumberFormat="1" applyFont="1" applyAlignment="1">
      <alignment horizontal="left"/>
    </xf>
    <xf numFmtId="0" fontId="13" fillId="0" borderId="0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12" fillId="0" borderId="4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12" fillId="0" borderId="2" xfId="1" applyNumberFormat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2" fontId="0" fillId="2" borderId="0" xfId="0" applyNumberFormat="1" applyFill="1"/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wrapText="1"/>
    </xf>
    <xf numFmtId="0" fontId="3" fillId="0" borderId="11" xfId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4" fontId="7" fillId="0" borderId="22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2" fillId="0" borderId="10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A7" zoomScale="106" zoomScaleNormal="106" zoomScaleSheetLayoutView="90" workbookViewId="0">
      <selection activeCell="D7" sqref="D7:E7"/>
    </sheetView>
  </sheetViews>
  <sheetFormatPr defaultRowHeight="15" outlineLevelRow="1" x14ac:dyDescent="0.25"/>
  <cols>
    <col min="1" max="1" width="59.28515625" customWidth="1"/>
    <col min="2" max="2" width="5" customWidth="1"/>
    <col min="3" max="3" width="6.42578125" hidden="1" customWidth="1"/>
    <col min="4" max="4" width="10.28515625" customWidth="1"/>
    <col min="5" max="5" width="9.85546875" customWidth="1"/>
    <col min="6" max="6" width="8.7109375" hidden="1" customWidth="1"/>
    <col min="7" max="9" width="0" hidden="1" customWidth="1"/>
    <col min="12" max="12" width="9" customWidth="1"/>
  </cols>
  <sheetData>
    <row r="1" spans="1:7" x14ac:dyDescent="0.25">
      <c r="A1" s="57" t="s">
        <v>36</v>
      </c>
      <c r="B1" s="57"/>
      <c r="C1" s="57"/>
      <c r="D1" s="57"/>
      <c r="E1" s="57"/>
    </row>
    <row r="2" spans="1:7" ht="20.25" customHeight="1" x14ac:dyDescent="0.25">
      <c r="A2" s="58" t="s">
        <v>24</v>
      </c>
      <c r="B2" s="58"/>
      <c r="C2" s="58"/>
      <c r="D2" s="58"/>
      <c r="E2" s="58"/>
    </row>
    <row r="3" spans="1:7" ht="17.25" customHeight="1" thickBot="1" x14ac:dyDescent="0.3">
      <c r="A3" s="16" t="s">
        <v>12</v>
      </c>
      <c r="B3" s="16" t="s">
        <v>1</v>
      </c>
      <c r="C3" s="16"/>
      <c r="D3" s="17">
        <f>D4+D5</f>
        <v>6649.5</v>
      </c>
      <c r="E3" s="6"/>
    </row>
    <row r="4" spans="1:7" hidden="1" outlineLevel="1" x14ac:dyDescent="0.25">
      <c r="A4" s="7" t="s">
        <v>0</v>
      </c>
      <c r="B4" s="16" t="s">
        <v>1</v>
      </c>
      <c r="C4" s="7"/>
      <c r="D4" s="8">
        <v>6649.5</v>
      </c>
      <c r="E4" s="9"/>
    </row>
    <row r="5" spans="1:7" hidden="1" outlineLevel="1" x14ac:dyDescent="0.25">
      <c r="A5" s="7" t="s">
        <v>2</v>
      </c>
      <c r="B5" s="16" t="s">
        <v>1</v>
      </c>
      <c r="C5" s="7"/>
      <c r="D5" s="10">
        <v>0</v>
      </c>
      <c r="E5" s="11"/>
    </row>
    <row r="6" spans="1:7" ht="15.75" hidden="1" outlineLevel="1" thickBot="1" x14ac:dyDescent="0.3">
      <c r="A6" s="7" t="s">
        <v>19</v>
      </c>
      <c r="B6" s="16" t="s">
        <v>1</v>
      </c>
      <c r="C6" s="7"/>
      <c r="D6" s="22">
        <v>2032.9</v>
      </c>
      <c r="E6" s="11"/>
    </row>
    <row r="7" spans="1:7" ht="15.75" collapsed="1" thickBot="1" x14ac:dyDescent="0.3">
      <c r="A7" s="59" t="s">
        <v>18</v>
      </c>
      <c r="B7" s="60"/>
      <c r="C7" s="12"/>
      <c r="D7" s="61" t="s">
        <v>11</v>
      </c>
      <c r="E7" s="62"/>
    </row>
    <row r="8" spans="1:7" ht="15.75" thickBot="1" x14ac:dyDescent="0.3">
      <c r="A8" s="63" t="s">
        <v>20</v>
      </c>
      <c r="B8" s="64"/>
      <c r="C8" s="20"/>
      <c r="D8" s="65">
        <f>D9+D10</f>
        <v>1915056</v>
      </c>
      <c r="E8" s="66"/>
    </row>
    <row r="9" spans="1:7" hidden="1" x14ac:dyDescent="0.25">
      <c r="A9" s="49" t="s">
        <v>21</v>
      </c>
      <c r="B9" s="50"/>
      <c r="C9" s="20"/>
      <c r="D9" s="51">
        <f>D4*24*12</f>
        <v>1915056</v>
      </c>
      <c r="E9" s="52"/>
    </row>
    <row r="10" spans="1:7" ht="15.75" hidden="1" thickBot="1" x14ac:dyDescent="0.3">
      <c r="A10" s="53" t="s">
        <v>22</v>
      </c>
      <c r="B10" s="54"/>
      <c r="C10" s="21"/>
      <c r="D10" s="55">
        <f>D5*24*12</f>
        <v>0</v>
      </c>
      <c r="E10" s="56"/>
    </row>
    <row r="11" spans="1:7" ht="38.25" customHeight="1" thickBot="1" x14ac:dyDescent="0.3">
      <c r="A11" s="39" t="s">
        <v>3</v>
      </c>
      <c r="B11" s="13" t="s">
        <v>4</v>
      </c>
      <c r="C11" s="13" t="s">
        <v>15</v>
      </c>
      <c r="D11" s="14" t="s">
        <v>5</v>
      </c>
      <c r="E11" s="40" t="s">
        <v>6</v>
      </c>
    </row>
    <row r="12" spans="1:7" ht="84.75" customHeight="1" x14ac:dyDescent="0.25">
      <c r="A12" s="45" t="s">
        <v>37</v>
      </c>
      <c r="B12" s="26"/>
      <c r="C12" s="24">
        <f>33400+F12</f>
        <v>35400</v>
      </c>
      <c r="D12" s="25">
        <f>C12*12</f>
        <v>424800</v>
      </c>
      <c r="E12" s="34">
        <f>D12/D3/12</f>
        <v>5.3237085495150014</v>
      </c>
      <c r="F12">
        <f>2000</f>
        <v>2000</v>
      </c>
      <c r="G12" s="18">
        <v>5.0229340551921196</v>
      </c>
    </row>
    <row r="13" spans="1:7" ht="32.25" customHeight="1" x14ac:dyDescent="0.25">
      <c r="A13" s="45" t="s">
        <v>26</v>
      </c>
      <c r="B13" s="26" t="s">
        <v>7</v>
      </c>
      <c r="C13" s="27">
        <f>2359.66+F13</f>
        <v>3359.66</v>
      </c>
      <c r="D13" s="28">
        <f>C13*12</f>
        <v>40315.919999999998</v>
      </c>
      <c r="E13" s="29">
        <f>D13/D3/12</f>
        <v>0.50525001879840581</v>
      </c>
      <c r="F13">
        <v>1000</v>
      </c>
      <c r="G13" s="18">
        <v>0.35486277163696517</v>
      </c>
    </row>
    <row r="14" spans="1:7" ht="24" customHeight="1" x14ac:dyDescent="0.25">
      <c r="A14" s="45" t="s">
        <v>27</v>
      </c>
      <c r="B14" s="26" t="s">
        <v>7</v>
      </c>
      <c r="C14" s="30">
        <f>45</f>
        <v>45</v>
      </c>
      <c r="D14" s="31">
        <f>C14*135*12</f>
        <v>72900</v>
      </c>
      <c r="E14" s="29">
        <f>D14/D3/12</f>
        <v>0.91360252650575235</v>
      </c>
      <c r="G14" s="18">
        <v>0.91360252650575235</v>
      </c>
    </row>
    <row r="15" spans="1:7" ht="22.5" customHeight="1" x14ac:dyDescent="0.25">
      <c r="A15" s="46" t="s">
        <v>28</v>
      </c>
      <c r="B15" s="26" t="s">
        <v>7</v>
      </c>
      <c r="C15" s="32">
        <v>8510</v>
      </c>
      <c r="D15" s="33">
        <f>C15*12</f>
        <v>102120</v>
      </c>
      <c r="E15" s="29">
        <f>D15/D3/12</f>
        <v>1.2797954733438603</v>
      </c>
      <c r="G15" s="18">
        <v>1.2797954733438603</v>
      </c>
    </row>
    <row r="16" spans="1:7" ht="22.5" customHeight="1" x14ac:dyDescent="0.25">
      <c r="A16" s="47" t="s">
        <v>23</v>
      </c>
      <c r="B16" s="26" t="s">
        <v>7</v>
      </c>
      <c r="C16" s="32"/>
      <c r="D16" s="33"/>
      <c r="E16" s="29"/>
    </row>
    <row r="17" spans="1:7" ht="15.75" customHeight="1" x14ac:dyDescent="0.25">
      <c r="A17" s="45" t="s">
        <v>29</v>
      </c>
      <c r="B17" s="26" t="s">
        <v>7</v>
      </c>
      <c r="C17" s="30"/>
      <c r="D17" s="31">
        <f>90*135*2+9000</f>
        <v>33300</v>
      </c>
      <c r="E17" s="29">
        <f>D17/D3/12</f>
        <v>0.41732461087299799</v>
      </c>
      <c r="G17" s="18">
        <v>0.30453417550191703</v>
      </c>
    </row>
    <row r="18" spans="1:7" ht="39.75" customHeight="1" x14ac:dyDescent="0.25">
      <c r="A18" s="45" t="s">
        <v>30</v>
      </c>
      <c r="B18" s="26" t="s">
        <v>7</v>
      </c>
      <c r="C18" s="32">
        <f>13880+F18</f>
        <v>19880</v>
      </c>
      <c r="D18" s="31">
        <f>C18*12</f>
        <v>238560</v>
      </c>
      <c r="E18" s="29">
        <f>D18/D3/12</f>
        <v>2.9896984735694416</v>
      </c>
      <c r="F18">
        <v>6000</v>
      </c>
      <c r="G18" s="44">
        <v>2.087374990600797</v>
      </c>
    </row>
    <row r="19" spans="1:7" ht="27.75" customHeight="1" x14ac:dyDescent="0.25">
      <c r="A19" s="45" t="s">
        <v>31</v>
      </c>
      <c r="B19" s="26" t="s">
        <v>7</v>
      </c>
      <c r="C19" s="32">
        <f>13560+F19</f>
        <v>15560</v>
      </c>
      <c r="D19" s="31">
        <f>C19*12</f>
        <v>186720</v>
      </c>
      <c r="E19" s="29">
        <f>D19/D3/12</f>
        <v>2.3400255658320175</v>
      </c>
      <c r="F19">
        <v>2000</v>
      </c>
      <c r="G19" s="18">
        <v>2.0392510715091361</v>
      </c>
    </row>
    <row r="20" spans="1:7" ht="23.25" customHeight="1" x14ac:dyDescent="0.25">
      <c r="A20" s="45" t="s">
        <v>32</v>
      </c>
      <c r="B20" s="26" t="s">
        <v>7</v>
      </c>
      <c r="C20" s="32"/>
      <c r="D20" s="31">
        <v>199204.65</v>
      </c>
      <c r="E20" s="29">
        <f>D20/D3/12</f>
        <v>2.4964865779381906</v>
      </c>
      <c r="G20" s="18">
        <v>2.4964865779381906</v>
      </c>
    </row>
    <row r="21" spans="1:7" ht="28.5" customHeight="1" x14ac:dyDescent="0.25">
      <c r="A21" s="45" t="s">
        <v>17</v>
      </c>
      <c r="B21" s="26" t="s">
        <v>7</v>
      </c>
      <c r="C21" s="32">
        <v>1300</v>
      </c>
      <c r="D21" s="31">
        <f>C21*12</f>
        <v>15600</v>
      </c>
      <c r="E21" s="29">
        <f>D21/D3/12</f>
        <v>0.19550342130987294</v>
      </c>
      <c r="G21" s="18">
        <v>0.18046469659372885</v>
      </c>
    </row>
    <row r="22" spans="1:7" ht="15" customHeight="1" x14ac:dyDescent="0.25">
      <c r="A22" s="45" t="s">
        <v>14</v>
      </c>
      <c r="B22" s="26" t="s">
        <v>7</v>
      </c>
      <c r="C22" s="32"/>
      <c r="D22" s="31">
        <v>0</v>
      </c>
      <c r="E22" s="29">
        <f>D22/D3/12</f>
        <v>0</v>
      </c>
      <c r="G22" s="18">
        <v>0</v>
      </c>
    </row>
    <row r="23" spans="1:7" ht="17.25" customHeight="1" x14ac:dyDescent="0.25">
      <c r="A23" s="45" t="s">
        <v>8</v>
      </c>
      <c r="B23" s="26" t="s">
        <v>7</v>
      </c>
      <c r="C23" s="32"/>
      <c r="D23" s="31">
        <v>5000</v>
      </c>
      <c r="E23" s="29">
        <f>D23/D3/12</f>
        <v>6.2661352983933633E-2</v>
      </c>
      <c r="G23" s="18">
        <v>6.2661352983933633E-2</v>
      </c>
    </row>
    <row r="24" spans="1:7" ht="19.5" customHeight="1" x14ac:dyDescent="0.25">
      <c r="A24" s="45" t="s">
        <v>33</v>
      </c>
      <c r="B24" s="26" t="s">
        <v>7</v>
      </c>
      <c r="C24" s="32">
        <f>3570*3</f>
        <v>10710</v>
      </c>
      <c r="D24" s="31">
        <f>C24*12</f>
        <v>128520</v>
      </c>
      <c r="E24" s="29">
        <f>D24/D3/12</f>
        <v>1.6106474170990301</v>
      </c>
      <c r="G24" s="18">
        <v>1.5971125648545004</v>
      </c>
    </row>
    <row r="25" spans="1:7" ht="14.25" customHeight="1" x14ac:dyDescent="0.25">
      <c r="A25" s="45" t="s">
        <v>13</v>
      </c>
      <c r="B25" s="26"/>
      <c r="C25" s="32">
        <v>2000</v>
      </c>
      <c r="D25" s="31">
        <f>C25*3</f>
        <v>6000</v>
      </c>
      <c r="E25" s="29">
        <f>D25/D3/12</f>
        <v>7.5193623580720362E-2</v>
      </c>
      <c r="G25" s="18">
        <v>7.5193623580720362E-2</v>
      </c>
    </row>
    <row r="26" spans="1:7" ht="17.25" customHeight="1" x14ac:dyDescent="0.25">
      <c r="A26" s="45" t="s">
        <v>16</v>
      </c>
      <c r="B26" s="26" t="s">
        <v>7</v>
      </c>
      <c r="C26" s="32">
        <v>3500</v>
      </c>
      <c r="D26" s="28">
        <f>C26*3</f>
        <v>10500</v>
      </c>
      <c r="E26" s="29">
        <f>D26/D3/12</f>
        <v>0.13158884126626061</v>
      </c>
      <c r="G26" s="18">
        <v>0.13158884126626061</v>
      </c>
    </row>
    <row r="27" spans="1:7" ht="41.25" customHeight="1" x14ac:dyDescent="0.25">
      <c r="A27" s="3" t="s">
        <v>34</v>
      </c>
      <c r="B27" s="1" t="s">
        <v>7</v>
      </c>
      <c r="C27" s="19">
        <f>25680.27+F27</f>
        <v>26680.27</v>
      </c>
      <c r="D27" s="36">
        <f>C27*12</f>
        <v>320163.24</v>
      </c>
      <c r="E27" s="35">
        <f>D27/D3/12</f>
        <v>4.0123723588239715</v>
      </c>
      <c r="F27">
        <v>1000</v>
      </c>
      <c r="G27" s="18">
        <v>3.861985111662531</v>
      </c>
    </row>
    <row r="28" spans="1:7" ht="17.25" customHeight="1" x14ac:dyDescent="0.25">
      <c r="A28" s="4" t="s">
        <v>10</v>
      </c>
      <c r="B28" s="1" t="s">
        <v>7</v>
      </c>
      <c r="C28" s="19"/>
      <c r="D28" s="37">
        <v>24348.93</v>
      </c>
      <c r="E28" s="35">
        <f>D28/D3/12</f>
        <v>0.30514737950221821</v>
      </c>
      <c r="F28" s="43">
        <v>24</v>
      </c>
      <c r="G28" s="18">
        <v>0.30514737950221821</v>
      </c>
    </row>
    <row r="29" spans="1:7" ht="17.25" customHeight="1" thickBot="1" x14ac:dyDescent="0.3">
      <c r="A29" s="3" t="s">
        <v>35</v>
      </c>
      <c r="B29" s="1" t="s">
        <v>7</v>
      </c>
      <c r="C29" s="38">
        <f>65*135</f>
        <v>8775</v>
      </c>
      <c r="D29" s="36">
        <f>C29*12+10000</f>
        <v>115300</v>
      </c>
      <c r="E29" s="35">
        <f>D29/D3/12</f>
        <v>1.4449707998095096</v>
      </c>
      <c r="F29" s="41" t="s">
        <v>25</v>
      </c>
      <c r="G29" s="18">
        <v>1.3196480938416422</v>
      </c>
    </row>
    <row r="30" spans="1:7" ht="21" customHeight="1" x14ac:dyDescent="0.25">
      <c r="A30" s="48" t="s">
        <v>9</v>
      </c>
      <c r="B30" s="2" t="s">
        <v>7</v>
      </c>
      <c r="C30" s="2"/>
      <c r="D30" s="5">
        <f>SUM(D12:D29)</f>
        <v>1923352.7399999998</v>
      </c>
      <c r="E30" s="5">
        <f>SUM(E12:E29)</f>
        <v>24.103976990751189</v>
      </c>
      <c r="F30" s="42" t="e">
        <f>E30-#REF!-#REF!-#REF!-#REF!</f>
        <v>#REF!</v>
      </c>
      <c r="G30" s="18">
        <v>37.181451519943856</v>
      </c>
    </row>
    <row r="31" spans="1:7" ht="18.75" x14ac:dyDescent="0.3">
      <c r="A31" s="15"/>
      <c r="B31" s="15"/>
      <c r="C31" s="15"/>
      <c r="D31" s="23"/>
      <c r="E31" s="15"/>
    </row>
  </sheetData>
  <mergeCells count="10">
    <mergeCell ref="A9:B9"/>
    <mergeCell ref="D9:E9"/>
    <mergeCell ref="A10:B10"/>
    <mergeCell ref="D10:E10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2020-04-20T04:57:07Z</cp:lastPrinted>
  <dcterms:created xsi:type="dcterms:W3CDTF">2014-04-15T07:29:16Z</dcterms:created>
  <dcterms:modified xsi:type="dcterms:W3CDTF">2021-04-22T04:47:48Z</dcterms:modified>
</cp:coreProperties>
</file>