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3" r:id="rId1"/>
  </sheets>
  <definedNames>
    <definedName name="_xlnm.Print_Area" localSheetId="0">'2021'!$A$1:$F$31</definedName>
  </definedNames>
  <calcPr calcId="125725"/>
</workbook>
</file>

<file path=xl/calcChain.xml><?xml version="1.0" encoding="utf-8"?>
<calcChain xmlns="http://schemas.openxmlformats.org/spreadsheetml/2006/main">
  <c r="E29" i="3"/>
  <c r="E14"/>
  <c r="E15"/>
  <c r="E13"/>
  <c r="E16"/>
  <c r="E17"/>
  <c r="E18"/>
  <c r="E19"/>
  <c r="E20"/>
  <c r="E21"/>
  <c r="E22"/>
  <c r="E23"/>
  <c r="E24"/>
  <c r="E25"/>
  <c r="E26"/>
  <c r="E27"/>
  <c r="E28"/>
  <c r="E12"/>
  <c r="C28" l="1"/>
  <c r="D29" l="1"/>
  <c r="D28"/>
  <c r="C27"/>
  <c r="D26"/>
  <c r="C24"/>
  <c r="D24" s="1"/>
  <c r="C20"/>
  <c r="D20" s="1"/>
  <c r="C15"/>
  <c r="D14"/>
  <c r="C12"/>
  <c r="C19"/>
  <c r="C18"/>
  <c r="C13"/>
  <c r="D10"/>
  <c r="D9"/>
  <c r="D17" l="1"/>
  <c r="D21" l="1"/>
  <c r="D25" l="1"/>
  <c r="D3" l="1"/>
  <c r="D15"/>
  <c r="D8" l="1"/>
  <c r="D18"/>
  <c r="D13"/>
  <c r="D12"/>
  <c r="D19"/>
  <c r="D27" l="1"/>
  <c r="D30" l="1"/>
  <c r="E30"/>
  <c r="F30" l="1"/>
</calcChain>
</file>

<file path=xl/sharedStrings.xml><?xml version="1.0" encoding="utf-8"?>
<sst xmlns="http://schemas.openxmlformats.org/spreadsheetml/2006/main" count="57" uniqueCount="38">
  <si>
    <t>Общая площадь  квартир дома</t>
  </si>
  <si>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</si>
  <si>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</si>
  <si>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</si>
  <si>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</si>
  <si>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</si>
  <si>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</si>
  <si>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</si>
  <si>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</si>
  <si>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</si>
  <si>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</si>
  <si>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</si>
  <si>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</si>
  <si>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</si>
  <si>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</si>
  <si>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</si>
  <si>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</si>
  <si>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</si>
  <si>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</si>
  <si>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</si>
  <si>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</si>
  <si>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</si>
  <si>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 xml:space="preserve">Комплексное   обслуживание лифтов    услуги ООО"Лифтсервис-"                                          </t>
  </si>
  <si>
    <t>Услуги ЕРКЦ</t>
  </si>
  <si>
    <t>Планируемый доход</t>
  </si>
  <si>
    <t>Площадь нежилых помещений</t>
  </si>
  <si>
    <t>общедомовая площадь</t>
  </si>
  <si>
    <t xml:space="preserve">  жилого многоквартирного   дома   по адресу:  г. Уфа,   ул.  Л. Кобелева, дом 3</t>
  </si>
  <si>
    <t>без СОИ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</si>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</sst>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2" fontId="8" fillId="0" borderId="8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11" fillId="0" borderId="0" xfId="1" applyFont="1" applyAlignment="1">
      <alignment horizontal="left"/>
    </xf>
    <xf numFmtId="4" fontId="12" fillId="0" borderId="0" xfId="0" applyNumberFormat="1" applyFont="1" applyAlignment="1">
      <alignment horizontal="left"/>
    </xf>
    <xf numFmtId="2" fontId="6" fillId="3" borderId="0" xfId="0" applyNumberFormat="1" applyFont="1" applyFill="1" applyAlignment="1">
      <alignment horizontal="right"/>
    </xf>
    <xf numFmtId="2" fontId="2" fillId="3" borderId="0" xfId="1" applyNumberFormat="1" applyFont="1" applyFill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3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topLeftCell="A16" zoomScaleNormal="100" zoomScaleSheetLayoutView="80" workbookViewId="0">
      <selection sqref="A1:E30"/>
    </sheetView>
  </sheetViews>
  <sheetFormatPr defaultRowHeight="15" outlineLevelRow="1"/>
  <cols>
    <col min="1" max="1" width="69.140625" customWidth="1"/>
    <col min="2" max="2" width="4.85546875" customWidth="1"/>
    <col min="3" max="3" width="6.28515625" hidden="1" customWidth="1"/>
    <col min="4" max="4" width="10.7109375" customWidth="1"/>
    <col min="5" max="5" width="9.42578125" customWidth="1"/>
    <col min="6" max="6" width="0" hidden="1" customWidth="1"/>
  </cols>
  <sheetData>
    <row r="1" spans="1:6" ht="35.25" customHeight="1">
      <c r="A1" s="54" t="s">
        <v>36</v>
      </c>
      <c r="B1" s="54"/>
      <c r="C1" s="54"/>
      <c r="D1" s="54"/>
      <c r="E1" s="54"/>
    </row>
    <row r="2" spans="1:6">
      <c r="A2" s="55" t="s">
        <v>27</v>
      </c>
      <c r="B2" s="55"/>
      <c r="C2" s="55"/>
      <c r="D2" s="55"/>
      <c r="E2" s="55"/>
    </row>
    <row r="3" spans="1:6">
      <c r="A3" s="38" t="s">
        <v>16</v>
      </c>
      <c r="B3" s="38" t="s">
        <v>1</v>
      </c>
      <c r="C3" s="18"/>
      <c r="D3" s="19">
        <f>D4+D6</f>
        <v>22488.7</v>
      </c>
    </row>
    <row r="4" spans="1:6" ht="13.5" customHeight="1" outlineLevel="1">
      <c r="A4" s="20" t="s">
        <v>0</v>
      </c>
      <c r="B4" s="38" t="s">
        <v>1</v>
      </c>
      <c r="C4" s="20"/>
      <c r="D4" s="40">
        <v>18255.5</v>
      </c>
    </row>
    <row r="5" spans="1:6" outlineLevel="1">
      <c r="A5" s="20" t="s">
        <v>25</v>
      </c>
      <c r="B5" s="38" t="s">
        <v>1</v>
      </c>
      <c r="C5" s="20"/>
      <c r="D5" s="40">
        <v>1744.9</v>
      </c>
    </row>
    <row r="6" spans="1:6" ht="15.75" outlineLevel="1" thickBot="1">
      <c r="A6" s="20" t="s">
        <v>26</v>
      </c>
      <c r="B6" s="38" t="s">
        <v>1</v>
      </c>
      <c r="C6" s="20"/>
      <c r="D6" s="41">
        <v>4233.2</v>
      </c>
    </row>
    <row r="7" spans="1:6" ht="15.75" customHeight="1" thickBot="1">
      <c r="A7" s="56" t="s">
        <v>24</v>
      </c>
      <c r="B7" s="57"/>
      <c r="C7" s="37"/>
      <c r="D7" s="58" t="s">
        <v>12</v>
      </c>
      <c r="E7" s="59"/>
    </row>
    <row r="8" spans="1:6" ht="15.75" thickBot="1">
      <c r="A8" s="60" t="s">
        <v>14</v>
      </c>
      <c r="B8" s="61"/>
      <c r="C8" s="21"/>
      <c r="D8" s="62">
        <f>D9+D10</f>
        <v>4920098.4000000004</v>
      </c>
      <c r="E8" s="63"/>
    </row>
    <row r="9" spans="1:6" ht="15" hidden="1" customHeight="1" outlineLevel="1">
      <c r="A9" s="52" t="s">
        <v>15</v>
      </c>
      <c r="B9" s="53"/>
      <c r="C9" s="21"/>
      <c r="D9" s="46">
        <f>D4*20.5*12</f>
        <v>4490853</v>
      </c>
      <c r="E9" s="47"/>
    </row>
    <row r="10" spans="1:6" ht="15" hidden="1" customHeight="1" outlineLevel="1" thickBot="1">
      <c r="A10" s="48" t="s">
        <v>13</v>
      </c>
      <c r="B10" s="49"/>
      <c r="C10" s="22"/>
      <c r="D10" s="50">
        <f>D5*20.5*12</f>
        <v>429245.4</v>
      </c>
      <c r="E10" s="51"/>
    </row>
    <row r="11" spans="1:6" ht="39.75" customHeight="1" collapsed="1" thickBot="1">
      <c r="A11" s="23" t="s">
        <v>2</v>
      </c>
      <c r="B11" s="2" t="s">
        <v>3</v>
      </c>
      <c r="C11" s="24" t="s">
        <v>19</v>
      </c>
      <c r="D11" s="25" t="s">
        <v>4</v>
      </c>
      <c r="E11" s="26" t="s">
        <v>5</v>
      </c>
    </row>
    <row r="12" spans="1:6" ht="81" customHeight="1">
      <c r="A12" s="34" t="s">
        <v>37</v>
      </c>
      <c r="B12" s="45"/>
      <c r="C12" s="33">
        <f>86964+F12</f>
        <v>97764</v>
      </c>
      <c r="D12" s="30">
        <f>C12*12</f>
        <v>1173168</v>
      </c>
      <c r="E12" s="31">
        <f>D12/22488.7/12</f>
        <v>4.3472499521982151</v>
      </c>
      <c r="F12">
        <v>10800</v>
      </c>
    </row>
    <row r="13" spans="1:6" ht="18.75" customHeight="1">
      <c r="A13" s="1" t="s">
        <v>30</v>
      </c>
      <c r="B13" s="3" t="s">
        <v>6</v>
      </c>
      <c r="C13" s="32">
        <f>16579.83+F13</f>
        <v>24579.83</v>
      </c>
      <c r="D13" s="7">
        <f>C13*12</f>
        <v>294957.96000000002</v>
      </c>
      <c r="E13" s="31">
        <f t="shared" ref="E13:E29" si="0">D13/22488.7/12</f>
        <v>1.0929858106515717</v>
      </c>
      <c r="F13">
        <v>8000</v>
      </c>
    </row>
    <row r="14" spans="1:6" ht="27" customHeight="1">
      <c r="A14" s="1" t="s">
        <v>31</v>
      </c>
      <c r="B14" s="3" t="s">
        <v>6</v>
      </c>
      <c r="C14" s="27">
        <v>60</v>
      </c>
      <c r="D14" s="8">
        <f>C14*337*12</f>
        <v>242640</v>
      </c>
      <c r="E14" s="31">
        <f>D14/18255.5/12</f>
        <v>1.1076114047821204</v>
      </c>
    </row>
    <row r="15" spans="1:6" ht="26.25" customHeight="1">
      <c r="A15" s="9" t="s">
        <v>32</v>
      </c>
      <c r="B15" s="3" t="s">
        <v>6</v>
      </c>
      <c r="C15" s="28">
        <f>11074+F15</f>
        <v>12074</v>
      </c>
      <c r="D15" s="10">
        <f>C15*12</f>
        <v>144888</v>
      </c>
      <c r="E15" s="31">
        <f>D15/22488.7/12</f>
        <v>0.53689186124587007</v>
      </c>
      <c r="F15">
        <v>1000</v>
      </c>
    </row>
    <row r="16" spans="1:6" ht="15.75" customHeight="1">
      <c r="A16" s="11" t="s">
        <v>7</v>
      </c>
      <c r="B16" s="3" t="s">
        <v>6</v>
      </c>
      <c r="C16" s="27"/>
      <c r="D16" s="7"/>
      <c r="E16" s="31">
        <f t="shared" si="0"/>
        <v>0</v>
      </c>
    </row>
    <row r="17" spans="1:6" ht="18" customHeight="1">
      <c r="A17" s="1" t="s">
        <v>8</v>
      </c>
      <c r="B17" s="3" t="s">
        <v>6</v>
      </c>
      <c r="C17" s="27">
        <v>42</v>
      </c>
      <c r="D17" s="8">
        <f>C17*442*2</f>
        <v>37128</v>
      </c>
      <c r="E17" s="31">
        <f t="shared" si="0"/>
        <v>0.1375802069483785</v>
      </c>
    </row>
    <row r="18" spans="1:6" ht="39.75" customHeight="1">
      <c r="A18" s="1" t="s">
        <v>33</v>
      </c>
      <c r="B18" s="3" t="s">
        <v>6</v>
      </c>
      <c r="C18" s="28">
        <f>54850+F18</f>
        <v>61850</v>
      </c>
      <c r="D18" s="8">
        <f>C18*12</f>
        <v>742200</v>
      </c>
      <c r="E18" s="31">
        <f t="shared" si="0"/>
        <v>2.7502701356681354</v>
      </c>
      <c r="F18" s="43">
        <v>7000</v>
      </c>
    </row>
    <row r="19" spans="1:6" ht="36.75" customHeight="1">
      <c r="A19" s="1" t="s">
        <v>34</v>
      </c>
      <c r="B19" s="3" t="s">
        <v>6</v>
      </c>
      <c r="C19" s="28">
        <f>21100+F19</f>
        <v>30100</v>
      </c>
      <c r="D19" s="8">
        <f>C19*12</f>
        <v>361200</v>
      </c>
      <c r="E19" s="31">
        <f t="shared" si="0"/>
        <v>1.3384499770996099</v>
      </c>
      <c r="F19" s="43">
        <v>9000</v>
      </c>
    </row>
    <row r="20" spans="1:6" ht="23.25" customHeight="1">
      <c r="A20" s="1" t="s">
        <v>35</v>
      </c>
      <c r="B20" s="3" t="s">
        <v>6</v>
      </c>
      <c r="C20" s="28">
        <f>20627.89+F20</f>
        <v>23627.89</v>
      </c>
      <c r="D20" s="8">
        <f>C20*12</f>
        <v>283534.68</v>
      </c>
      <c r="E20" s="31">
        <f t="shared" si="0"/>
        <v>1.0506561072894387</v>
      </c>
      <c r="F20" s="43">
        <v>3000</v>
      </c>
    </row>
    <row r="21" spans="1:6" ht="32.25" customHeight="1">
      <c r="A21" s="1" t="s">
        <v>21</v>
      </c>
      <c r="B21" s="3" t="s">
        <v>6</v>
      </c>
      <c r="C21" s="28">
        <v>1500</v>
      </c>
      <c r="D21" s="8">
        <f>C21*12</f>
        <v>18000</v>
      </c>
      <c r="E21" s="31">
        <f t="shared" si="0"/>
        <v>6.670016497174136E-2</v>
      </c>
      <c r="F21" s="43"/>
    </row>
    <row r="22" spans="1:6" ht="15" customHeight="1">
      <c r="A22" s="1" t="s">
        <v>18</v>
      </c>
      <c r="B22" s="3" t="s">
        <v>6</v>
      </c>
      <c r="C22" s="28"/>
      <c r="D22" s="8"/>
      <c r="E22" s="31">
        <f t="shared" si="0"/>
        <v>0</v>
      </c>
      <c r="F22" s="43"/>
    </row>
    <row r="23" spans="1:6" ht="17.25" customHeight="1">
      <c r="A23" s="1" t="s">
        <v>9</v>
      </c>
      <c r="B23" s="3" t="s">
        <v>6</v>
      </c>
      <c r="C23" s="28"/>
      <c r="D23" s="8">
        <v>5000</v>
      </c>
      <c r="E23" s="31">
        <f t="shared" si="0"/>
        <v>1.8527823603261488E-2</v>
      </c>
      <c r="F23" s="43"/>
    </row>
    <row r="24" spans="1:6" ht="21.75" customHeight="1">
      <c r="A24" s="1" t="s">
        <v>22</v>
      </c>
      <c r="B24" s="3" t="s">
        <v>6</v>
      </c>
      <c r="C24" s="28">
        <f>5000+F24</f>
        <v>7750</v>
      </c>
      <c r="D24" s="8">
        <f>C24*8*12</f>
        <v>744000</v>
      </c>
      <c r="E24" s="31">
        <f t="shared" si="0"/>
        <v>2.7569401521653099</v>
      </c>
      <c r="F24" s="43">
        <v>2750</v>
      </c>
    </row>
    <row r="25" spans="1:6" ht="14.25" customHeight="1">
      <c r="A25" s="1" t="s">
        <v>17</v>
      </c>
      <c r="B25" s="6"/>
      <c r="C25" s="28">
        <v>2000</v>
      </c>
      <c r="D25" s="8">
        <f>C25*8</f>
        <v>16000</v>
      </c>
      <c r="E25" s="31">
        <f t="shared" si="0"/>
        <v>5.9289035530436768E-2</v>
      </c>
      <c r="F25" s="43"/>
    </row>
    <row r="26" spans="1:6" ht="17.25" customHeight="1">
      <c r="A26" s="1" t="s">
        <v>20</v>
      </c>
      <c r="B26" s="3" t="s">
        <v>6</v>
      </c>
      <c r="C26" s="28">
        <v>8000</v>
      </c>
      <c r="D26" s="7">
        <f>C26*8</f>
        <v>64000</v>
      </c>
      <c r="E26" s="31">
        <f t="shared" si="0"/>
        <v>0.23715614212174707</v>
      </c>
      <c r="F26" s="43"/>
    </row>
    <row r="27" spans="1:6" ht="49.5" customHeight="1">
      <c r="A27" s="12" t="s">
        <v>29</v>
      </c>
      <c r="B27" s="4" t="s">
        <v>6</v>
      </c>
      <c r="C27" s="35">
        <f>57401.15+F27</f>
        <v>76201.149999999994</v>
      </c>
      <c r="D27" s="13">
        <f>C27*12</f>
        <v>914413.79999999993</v>
      </c>
      <c r="E27" s="31">
        <f t="shared" si="0"/>
        <v>3.3884195173576059</v>
      </c>
      <c r="F27" s="43">
        <v>18800</v>
      </c>
    </row>
    <row r="28" spans="1:6" ht="17.25" customHeight="1">
      <c r="A28" s="14" t="s">
        <v>11</v>
      </c>
      <c r="B28" s="4" t="s">
        <v>6</v>
      </c>
      <c r="C28" s="35">
        <f>5830.07+8000</f>
        <v>13830.07</v>
      </c>
      <c r="D28" s="15">
        <f>C28*12</f>
        <v>165960.84</v>
      </c>
      <c r="E28" s="31">
        <f t="shared" si="0"/>
        <v>0.61497863371382067</v>
      </c>
      <c r="F28" s="43">
        <v>20.5</v>
      </c>
    </row>
    <row r="29" spans="1:6" ht="17.25" customHeight="1" thickBot="1">
      <c r="A29" s="12" t="s">
        <v>23</v>
      </c>
      <c r="B29" s="4" t="s">
        <v>6</v>
      </c>
      <c r="C29" s="29">
        <v>28332</v>
      </c>
      <c r="D29" s="13">
        <f>C29*12</f>
        <v>339984</v>
      </c>
      <c r="E29" s="31">
        <f>D29/18255.5/12</f>
        <v>1.5519706389855112</v>
      </c>
      <c r="F29" s="43" t="s">
        <v>28</v>
      </c>
    </row>
    <row r="30" spans="1:6" ht="21" customHeight="1">
      <c r="A30" s="16" t="s">
        <v>10</v>
      </c>
      <c r="B30" s="5" t="s">
        <v>6</v>
      </c>
      <c r="C30" s="5"/>
      <c r="D30" s="17">
        <f>SUM(D12:D29)</f>
        <v>5547075.2800000003</v>
      </c>
      <c r="E30" s="17">
        <f>SUM(E12:E29)</f>
        <v>21.055677564332775</v>
      </c>
      <c r="F30" s="44" t="e">
        <f>E30-#REF!-#REF!-#REF!-#REF!</f>
        <v>#REF!</v>
      </c>
    </row>
    <row r="31" spans="1:6" ht="18.75">
      <c r="A31" s="36"/>
      <c r="D31" s="39"/>
      <c r="E31" s="42"/>
      <c r="F31" s="43"/>
    </row>
  </sheetData>
  <mergeCells count="10">
    <mergeCell ref="D9:E9"/>
    <mergeCell ref="A10:B10"/>
    <mergeCell ref="D10:E10"/>
    <mergeCell ref="A9:B9"/>
    <mergeCell ref="A1:E1"/>
    <mergeCell ref="A2:E2"/>
    <mergeCell ref="A7:B7"/>
    <mergeCell ref="D7:E7"/>
    <mergeCell ref="A8:B8"/>
    <mergeCell ref="D8:E8"/>
  </mergeCells>
  <pageMargins left="0.23622047244094491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2021-04-23T09:17:43Z</cp:lastPrinted>
  <dcterms:created xsi:type="dcterms:W3CDTF">2014-04-15T07:29:16Z</dcterms:created>
  <dcterms:modified xsi:type="dcterms:W3CDTF">2021-04-23T09:18:31Z</dcterms:modified>
</cp:coreProperties>
</file>