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0" sheetId="3" r:id="rId1"/>
  </sheets>
  <externalReferences>
    <externalReference r:id="rId2"/>
  </externalReferences>
  <definedNames>
    <definedName name="_xlnm.Print_Area" localSheetId="0">'2020'!$A$1:$D$37</definedName>
  </definedNames>
  <calcPr calcId="125725"/>
</workbook>
</file>

<file path=xl/calcChain.xml><?xml version="1.0" encoding="utf-8"?>
<calcChain xmlns="http://schemas.openxmlformats.org/spreadsheetml/2006/main">
  <c r="C7" i="3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15"/>
  <c r="D36" l="1"/>
  <c r="C36"/>
  <c r="C20"/>
  <c r="C13"/>
  <c r="B34" l="1"/>
  <c r="B16"/>
  <c r="B15"/>
  <c r="C3"/>
  <c r="C11" l="1"/>
  <c r="C37" l="1"/>
  <c r="D38" l="1"/>
  <c r="C38"/>
  <c r="C39" s="1"/>
</calcChain>
</file>

<file path=xl/sharedStrings.xml><?xml version="1.0" encoding="utf-8"?>
<sst xmlns="http://schemas.openxmlformats.org/spreadsheetml/2006/main" count="43" uniqueCount="40">
  <si>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</si>
  <si>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</si>
  <si>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</si>
  <si>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</si>
  <si>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</si>
  <si>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Аварийно - диспетчерское обслуживание</t>
  </si>
  <si>
    <t>Меры пожарной  безопасности (обслуж.АППЗ и ДУ)</t>
  </si>
  <si>
    <t>Содержание,обслуживание и ремонт  ИТП</t>
  </si>
  <si>
    <t>Уборка и санитарно - гигиеническая очистка помещений общего пользования (уборка лестничных клеток)</t>
  </si>
  <si>
    <t>Уборка придомовой территории (ручная)</t>
  </si>
  <si>
    <t>Дератизация и дезинсекция общего имущества</t>
  </si>
  <si>
    <t>Содержание и уход за элементами  озеленения и  благоустройства</t>
  </si>
  <si>
    <t xml:space="preserve">Техническое обслуживание лифтов                                             </t>
  </si>
  <si>
    <t>Всего:</t>
  </si>
  <si>
    <t>Услуги банка</t>
  </si>
  <si>
    <t>Услуги ЕРКЦ</t>
  </si>
  <si>
    <t>Обследование вентканалов псд</t>
  </si>
  <si>
    <t xml:space="preserve">Управление многоквартирным домом (зарплата административно-технического персонала, налоги, программное обемпечение ,услуги связи,ГСМ,канц.товары,содержание офис, амортизация, материалы на текущие хоз.нужды, ком. услуги.)                                                                                                       </t>
  </si>
  <si>
    <t xml:space="preserve"> </t>
  </si>
  <si>
    <t>Квартиры</t>
  </si>
  <si>
    <t>Офисы</t>
  </si>
  <si>
    <t xml:space="preserve">оплата </t>
  </si>
  <si>
    <t>Оплата Всего</t>
  </si>
  <si>
    <t>жители</t>
  </si>
  <si>
    <t>офисы</t>
  </si>
  <si>
    <t>оплата ОФИСЫ</t>
  </si>
  <si>
    <t>размещение оборудования</t>
  </si>
  <si>
    <t>Измерение сопротивления изоляции электрооборудования</t>
  </si>
  <si>
    <t>Содержание и ремонт домовых приборов учета</t>
  </si>
  <si>
    <t>Механизированная уборка снега в период снегопадов</t>
  </si>
  <si>
    <t>ЭЛЕКТРОЭНЕРГИЯ</t>
  </si>
  <si>
    <t>Тепловая энергия</t>
  </si>
  <si>
    <t>ВОДА</t>
  </si>
  <si>
    <t>Финансовый результат ОПЛАТЕ</t>
  </si>
  <si>
    <t>проведение праздников</t>
  </si>
  <si>
    <t xml:space="preserve">  жилого многоквартирного   дома   по адресу:  г. Уфа,   ул.Мира 46</t>
  </si>
  <si>
    <t xml:space="preserve">Вывоз и обслуживание экоконтейнера </t>
  </si>
  <si>
    <t>Отчет по содержанию и ремонту общего имущества за 2020 год</t>
  </si>
  <si>
    <t>Задолженность статье содержание за 2019г</t>
  </si>
  <si>
    <t xml:space="preserve">Содержание и  ремонт  внутридомового инженерного  оборудования и конструктивных элементов многоквартирного  дома Работы, выполняемые при подготовке  жилых зданий  к эксплуатации в осенне - зимний период, проф. осмотры, тех.осмотры отдельных элементов и помещений в МКД, выполение заявок от жителей, снятие показаний общедомовых и индивидуальных приборов учета,поддержание температурного режима отопления и ГВС, регулировка систем отопления и ГВС, очистка технических помещений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</si>
</sst>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2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ill="1"/>
    <xf numFmtId="0" fontId="5" fillId="2" borderId="0" xfId="1" applyFont="1" applyFill="1"/>
    <xf numFmtId="0" fontId="7" fillId="2" borderId="0" xfId="1" applyFont="1" applyFill="1"/>
    <xf numFmtId="2" fontId="4" fillId="2" borderId="7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5" fillId="2" borderId="0" xfId="0" applyFont="1" applyFill="1"/>
    <xf numFmtId="0" fontId="3" fillId="2" borderId="3" xfId="0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7" fillId="2" borderId="5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4" fontId="9" fillId="2" borderId="2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2" fontId="8" fillId="2" borderId="2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4" fontId="8" fillId="2" borderId="22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2" fontId="6" fillId="2" borderId="25" xfId="1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2" fontId="18" fillId="2" borderId="1" xfId="0" applyNumberFormat="1" applyFont="1" applyFill="1" applyBorder="1"/>
    <xf numFmtId="2" fontId="0" fillId="0" borderId="0" xfId="0" applyNumberFormat="1"/>
    <xf numFmtId="4" fontId="9" fillId="2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4" fontId="17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/>
    </xf>
    <xf numFmtId="4" fontId="6" fillId="2" borderId="25" xfId="1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/>
    <xf numFmtId="2" fontId="2" fillId="2" borderId="0" xfId="1" applyNumberFormat="1" applyFont="1" applyFill="1" applyAlignment="1">
      <alignment horizontal="right"/>
    </xf>
    <xf numFmtId="2" fontId="12" fillId="2" borderId="0" xfId="0" applyNumberFormat="1" applyFont="1" applyFill="1" applyAlignment="1">
      <alignment horizontal="right"/>
    </xf>
    <xf numFmtId="2" fontId="2" fillId="2" borderId="0" xfId="1" applyNumberFormat="1" applyFont="1" applyFill="1"/>
    <xf numFmtId="0" fontId="0" fillId="0" borderId="0" xfId="0" applyFill="1"/>
    <xf numFmtId="4" fontId="0" fillId="0" borderId="0" xfId="0" applyNumberFormat="1" applyFill="1"/>
    <xf numFmtId="2" fontId="0" fillId="0" borderId="0" xfId="0" applyNumberFormat="1" applyFill="1"/>
    <xf numFmtId="0" fontId="15" fillId="0" borderId="0" xfId="0" applyFont="1" applyFill="1"/>
    <xf numFmtId="2" fontId="15" fillId="0" borderId="0" xfId="0" applyNumberFormat="1" applyFont="1" applyFill="1"/>
    <xf numFmtId="4" fontId="11" fillId="2" borderId="16" xfId="0" applyNumberFormat="1" applyFont="1" applyFill="1" applyBorder="1" applyAlignment="1">
      <alignment horizontal="center" wrapText="1"/>
    </xf>
    <xf numFmtId="4" fontId="11" fillId="2" borderId="17" xfId="0" applyNumberFormat="1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" fontId="7" fillId="2" borderId="12" xfId="1" applyNumberFormat="1" applyFont="1" applyFill="1" applyBorder="1" applyAlignment="1">
      <alignment horizontal="center"/>
    </xf>
    <xf numFmtId="4" fontId="7" fillId="2" borderId="13" xfId="1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 wrapText="1"/>
    </xf>
    <xf numFmtId="4" fontId="11" fillId="2" borderId="18" xfId="0" applyNumberFormat="1" applyFont="1" applyFill="1" applyBorder="1" applyAlignment="1">
      <alignment horizontal="center" wrapText="1"/>
    </xf>
    <xf numFmtId="4" fontId="14" fillId="2" borderId="9" xfId="1" applyNumberFormat="1" applyFont="1" applyFill="1" applyBorder="1" applyAlignment="1">
      <alignment horizontal="center"/>
    </xf>
    <xf numFmtId="4" fontId="14" fillId="2" borderId="10" xfId="1" applyNumberFormat="1" applyFont="1" applyFill="1" applyBorder="1" applyAlignment="1">
      <alignment horizontal="center"/>
    </xf>
    <xf numFmtId="4" fontId="7" fillId="2" borderId="19" xfId="1" applyNumberFormat="1" applyFont="1" applyFill="1" applyBorder="1" applyAlignment="1">
      <alignment horizontal="center"/>
    </xf>
    <xf numFmtId="4" fontId="7" fillId="2" borderId="20" xfId="1" applyNumberFormat="1" applyFont="1" applyFill="1" applyBorder="1" applyAlignment="1">
      <alignment horizontal="center"/>
    </xf>
    <xf numFmtId="4" fontId="7" fillId="2" borderId="9" xfId="1" applyNumberFormat="1" applyFont="1" applyFill="1" applyBorder="1" applyAlignment="1">
      <alignment horizontal="center"/>
    </xf>
    <xf numFmtId="4" fontId="7" fillId="2" borderId="1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3;&#1086;&#1074;&#1072;&#1103;%20&#1087;&#1072;&#1087;&#1082;&#1072;/&#1089;&#1072;&#1081;&#1090;%202019/&#1089;&#1072;&#1081;&#1090;%202019/&#1050;&#1086;&#1087;&#1080;&#1103;%20&#1086;&#1090;&#1095;&#1077;&#1090;%20&#1079;&#1072;%202019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2018 (2)"/>
      <sheetName val="свод 2019 факт"/>
      <sheetName val="свод 2019 для жителей"/>
    </sheetNames>
    <sheetDataSet>
      <sheetData sheetId="0"/>
      <sheetData sheetId="1"/>
      <sheetData sheetId="2">
        <row r="8">
          <cell r="AA8">
            <v>654614.07999999996</v>
          </cell>
        </row>
        <row r="37">
          <cell r="AA37">
            <v>3263053.2790198009</v>
          </cell>
          <cell r="AB37">
            <v>24.205602065319685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19" zoomScaleNormal="100" zoomScaleSheetLayoutView="112" workbookViewId="0">
      <selection activeCell="D30" sqref="D30:D32"/>
    </sheetView>
  </sheetViews>
  <sheetFormatPr defaultRowHeight="15" outlineLevelRow="1"/>
  <cols>
    <col min="1" max="1" width="66.5703125" customWidth="1"/>
    <col min="2" max="2" width="0.140625" customWidth="1"/>
    <col min="3" max="3" width="13.7109375" customWidth="1"/>
    <col min="4" max="4" width="12.42578125" customWidth="1"/>
    <col min="5" max="5" width="9.140625" style="45"/>
    <col min="6" max="6" width="10.5703125" style="45" bestFit="1" customWidth="1"/>
    <col min="7" max="7" width="10.5703125" style="45" customWidth="1"/>
    <col min="8" max="8" width="10.42578125" style="45" customWidth="1"/>
    <col min="9" max="10" width="9.5703125" style="45" bestFit="1" customWidth="1"/>
  </cols>
  <sheetData>
    <row r="1" spans="1:10" s="3" customFormat="1">
      <c r="A1" s="52" t="s">
        <v>37</v>
      </c>
      <c r="B1" s="52"/>
      <c r="C1" s="52"/>
      <c r="D1" s="52"/>
      <c r="E1" s="45"/>
      <c r="F1" s="45"/>
      <c r="G1" s="45"/>
      <c r="H1" s="45"/>
      <c r="I1" s="45"/>
      <c r="J1" s="45"/>
    </row>
    <row r="2" spans="1:10" s="3" customFormat="1">
      <c r="A2" s="53" t="s">
        <v>35</v>
      </c>
      <c r="B2" s="53"/>
      <c r="C2" s="53"/>
      <c r="D2" s="53"/>
      <c r="E2" s="45"/>
      <c r="F2" s="45"/>
      <c r="G2" s="45"/>
      <c r="H2" s="45"/>
      <c r="I2" s="45"/>
      <c r="J2" s="45"/>
    </row>
    <row r="3" spans="1:10" s="3" customFormat="1" ht="16.5" customHeight="1">
      <c r="A3" s="1" t="s">
        <v>13</v>
      </c>
      <c r="B3" s="1" t="s">
        <v>0</v>
      </c>
      <c r="C3" s="42">
        <f>C4+C5</f>
        <v>11218.11</v>
      </c>
      <c r="D3" s="2"/>
      <c r="E3" s="45"/>
      <c r="F3" s="45"/>
      <c r="G3" s="45"/>
      <c r="H3" s="45"/>
      <c r="I3" s="45"/>
      <c r="J3" s="45"/>
    </row>
    <row r="4" spans="1:10" s="3" customFormat="1" outlineLevel="1">
      <c r="A4" s="1" t="s">
        <v>19</v>
      </c>
      <c r="B4" s="1" t="s">
        <v>0</v>
      </c>
      <c r="C4" s="43">
        <v>10570</v>
      </c>
      <c r="D4" s="4"/>
      <c r="E4" s="45"/>
      <c r="F4" s="45"/>
      <c r="G4" s="45"/>
      <c r="H4" s="45"/>
      <c r="I4" s="45"/>
      <c r="J4" s="45"/>
    </row>
    <row r="5" spans="1:10" s="3" customFormat="1" ht="15.75" outlineLevel="1" thickBot="1">
      <c r="A5" s="5" t="s">
        <v>20</v>
      </c>
      <c r="B5" s="5" t="s">
        <v>0</v>
      </c>
      <c r="C5" s="44">
        <v>648.11</v>
      </c>
      <c r="D5" s="4"/>
      <c r="E5" s="45"/>
      <c r="F5" s="45"/>
      <c r="G5" s="45"/>
      <c r="H5" s="45"/>
      <c r="I5" s="45"/>
      <c r="J5" s="45"/>
    </row>
    <row r="6" spans="1:10" s="3" customFormat="1" ht="15.75" thickBot="1">
      <c r="A6" s="54" t="s">
        <v>38</v>
      </c>
      <c r="B6" s="55"/>
      <c r="C6" s="56">
        <v>267585.44</v>
      </c>
      <c r="D6" s="57"/>
      <c r="E6" s="45"/>
      <c r="F6" s="45"/>
      <c r="G6" s="45"/>
      <c r="H6" s="45"/>
      <c r="I6" s="45"/>
      <c r="J6" s="45"/>
    </row>
    <row r="7" spans="1:10" s="3" customFormat="1">
      <c r="A7" s="9"/>
      <c r="B7" s="9"/>
      <c r="C7" s="62">
        <f>SUM(C8:D10)</f>
        <v>2766855.12</v>
      </c>
      <c r="D7" s="63"/>
      <c r="E7" s="45"/>
      <c r="F7" s="45"/>
      <c r="G7" s="45"/>
      <c r="H7" s="45"/>
      <c r="I7" s="45"/>
      <c r="J7" s="45"/>
    </row>
    <row r="8" spans="1:10" s="3" customFormat="1">
      <c r="A8" s="7" t="s">
        <v>23</v>
      </c>
      <c r="B8" s="7"/>
      <c r="C8" s="60">
        <v>2600220</v>
      </c>
      <c r="D8" s="61"/>
      <c r="E8" s="45"/>
      <c r="F8" s="45"/>
      <c r="G8" s="45"/>
      <c r="H8" s="45"/>
      <c r="I8" s="45"/>
      <c r="J8" s="45"/>
    </row>
    <row r="9" spans="1:10" s="3" customFormat="1">
      <c r="A9" s="7" t="s">
        <v>24</v>
      </c>
      <c r="B9" s="7"/>
      <c r="C9" s="60">
        <v>159435.12</v>
      </c>
      <c r="D9" s="61"/>
      <c r="E9" s="45"/>
      <c r="F9" s="46"/>
      <c r="G9" s="45"/>
      <c r="H9" s="45"/>
      <c r="I9" s="45"/>
      <c r="J9" s="45"/>
    </row>
    <row r="10" spans="1:10" s="3" customFormat="1">
      <c r="A10" s="7" t="s">
        <v>26</v>
      </c>
      <c r="B10" s="7"/>
      <c r="C10" s="60">
        <v>7200</v>
      </c>
      <c r="D10" s="61"/>
      <c r="E10" s="45"/>
      <c r="F10" s="46"/>
      <c r="G10" s="45"/>
      <c r="H10" s="45"/>
      <c r="I10" s="45"/>
      <c r="J10" s="45"/>
    </row>
    <row r="11" spans="1:10" s="3" customFormat="1">
      <c r="A11" s="16" t="s">
        <v>22</v>
      </c>
      <c r="B11" s="16"/>
      <c r="C11" s="64">
        <f>C12+C13</f>
        <v>2521536.9900000002</v>
      </c>
      <c r="D11" s="65"/>
      <c r="E11" s="45"/>
      <c r="F11" s="45"/>
      <c r="G11" s="45"/>
      <c r="H11" s="45"/>
      <c r="I11" s="45"/>
      <c r="J11" s="45"/>
    </row>
    <row r="12" spans="1:10" s="3" customFormat="1">
      <c r="A12" s="12" t="s">
        <v>21</v>
      </c>
      <c r="B12" s="12"/>
      <c r="C12" s="58">
        <v>2384252.87</v>
      </c>
      <c r="D12" s="59"/>
      <c r="E12" s="45"/>
      <c r="F12" s="45"/>
      <c r="G12" s="45"/>
      <c r="H12" s="45"/>
      <c r="I12" s="45"/>
      <c r="J12" s="45"/>
    </row>
    <row r="13" spans="1:10" s="3" customFormat="1" ht="15.75" thickBot="1">
      <c r="A13" s="12" t="s">
        <v>25</v>
      </c>
      <c r="B13" s="12"/>
      <c r="C13" s="50">
        <f>C9-22151</f>
        <v>137284.12</v>
      </c>
      <c r="D13" s="51"/>
      <c r="E13" s="45"/>
      <c r="F13" s="45"/>
      <c r="G13" s="45"/>
      <c r="H13" s="45"/>
      <c r="I13" s="45"/>
      <c r="J13" s="45"/>
    </row>
    <row r="14" spans="1:10" s="3" customFormat="1" ht="48" customHeight="1" thickBot="1">
      <c r="A14" s="10" t="s">
        <v>1</v>
      </c>
      <c r="B14" s="11" t="s">
        <v>2</v>
      </c>
      <c r="C14" s="6" t="s">
        <v>3</v>
      </c>
      <c r="D14" s="17" t="s">
        <v>4</v>
      </c>
      <c r="E14" s="45"/>
      <c r="F14" s="45"/>
      <c r="G14" s="45"/>
      <c r="H14" s="45"/>
      <c r="I14" s="45"/>
      <c r="J14" s="45"/>
    </row>
    <row r="15" spans="1:10" s="3" customFormat="1" ht="84" customHeight="1">
      <c r="A15" s="18" t="s">
        <v>39</v>
      </c>
      <c r="B15" s="19">
        <f>(1256909.51+1335249.15+1014341.04)/31495.9</f>
        <v>114.5069580485079</v>
      </c>
      <c r="C15" s="20">
        <v>839309.48</v>
      </c>
      <c r="D15" s="15">
        <f>C15/11218.11/12</f>
        <v>6.2347807845231209</v>
      </c>
      <c r="E15" s="45"/>
      <c r="F15" s="47"/>
      <c r="G15" s="47"/>
      <c r="H15" s="45"/>
      <c r="I15" s="45"/>
      <c r="J15" s="45"/>
    </row>
    <row r="16" spans="1:10" s="3" customFormat="1" ht="15.75" customHeight="1">
      <c r="A16" s="21" t="s">
        <v>5</v>
      </c>
      <c r="B16" s="22">
        <f>950000/142488.34</f>
        <v>6.667212208381402</v>
      </c>
      <c r="C16" s="36">
        <v>64472.17</v>
      </c>
      <c r="D16" s="15">
        <f t="shared" ref="D16:D35" si="0">C16/11218.11/12</f>
        <v>0.47892923436597901</v>
      </c>
      <c r="E16" s="45"/>
      <c r="F16" s="47"/>
      <c r="G16" s="47"/>
      <c r="H16" s="45"/>
      <c r="I16" s="45"/>
      <c r="J16" s="45"/>
    </row>
    <row r="17" spans="1:10" s="3" customFormat="1" ht="12.75" customHeight="1">
      <c r="A17" s="21" t="s">
        <v>27</v>
      </c>
      <c r="B17" s="23"/>
      <c r="C17" s="36">
        <v>0</v>
      </c>
      <c r="D17" s="15">
        <f t="shared" si="0"/>
        <v>0</v>
      </c>
      <c r="E17" s="45"/>
      <c r="F17" s="46"/>
      <c r="G17" s="47"/>
      <c r="H17" s="45"/>
      <c r="I17" s="45"/>
      <c r="J17" s="45"/>
    </row>
    <row r="18" spans="1:10" s="3" customFormat="1" ht="16.5" customHeight="1">
      <c r="A18" s="21" t="s">
        <v>6</v>
      </c>
      <c r="B18" s="23"/>
      <c r="C18" s="36">
        <v>126650</v>
      </c>
      <c r="D18" s="15">
        <f t="shared" si="0"/>
        <v>0.94081504519626435</v>
      </c>
      <c r="E18" s="45"/>
      <c r="F18" s="45"/>
      <c r="G18" s="45"/>
      <c r="H18" s="45"/>
      <c r="I18" s="45"/>
      <c r="J18" s="45"/>
    </row>
    <row r="19" spans="1:10" s="3" customFormat="1" ht="21" customHeight="1">
      <c r="A19" s="24" t="s">
        <v>7</v>
      </c>
      <c r="B19" s="14"/>
      <c r="C19" s="20">
        <v>52034.33</v>
      </c>
      <c r="D19" s="15">
        <f t="shared" si="0"/>
        <v>0.38653517987135683</v>
      </c>
      <c r="E19" s="45"/>
      <c r="F19" s="45"/>
      <c r="G19" s="47"/>
      <c r="H19" s="45"/>
      <c r="I19" s="45"/>
      <c r="J19" s="45"/>
    </row>
    <row r="20" spans="1:10" s="3" customFormat="1" ht="18.75" customHeight="1">
      <c r="A20" s="25" t="s">
        <v>28</v>
      </c>
      <c r="B20" s="26"/>
      <c r="C20" s="36">
        <f>'[1]свод 2019 для жителей'!$AA$13</f>
        <v>0</v>
      </c>
      <c r="D20" s="15">
        <f t="shared" si="0"/>
        <v>0</v>
      </c>
      <c r="E20" s="45"/>
      <c r="F20" s="45"/>
      <c r="G20" s="47"/>
      <c r="H20" s="45"/>
      <c r="I20" s="45"/>
      <c r="J20" s="45"/>
    </row>
    <row r="21" spans="1:10" s="3" customFormat="1" ht="17.25" customHeight="1">
      <c r="A21" s="21" t="s">
        <v>16</v>
      </c>
      <c r="B21" s="23"/>
      <c r="C21" s="36">
        <v>21512.5</v>
      </c>
      <c r="D21" s="15">
        <f t="shared" si="0"/>
        <v>0.15980484532005243</v>
      </c>
      <c r="E21" s="45"/>
      <c r="F21" s="45"/>
      <c r="G21" s="45"/>
      <c r="H21" s="45"/>
      <c r="I21" s="45"/>
      <c r="J21" s="45"/>
    </row>
    <row r="22" spans="1:10" s="3" customFormat="1" ht="24" customHeight="1">
      <c r="A22" s="21" t="s">
        <v>8</v>
      </c>
      <c r="B22" s="14"/>
      <c r="C22" s="20">
        <v>310664.12</v>
      </c>
      <c r="D22" s="15">
        <f t="shared" si="0"/>
        <v>2.3077574267560812</v>
      </c>
      <c r="E22" s="45"/>
      <c r="F22" s="45"/>
      <c r="G22" s="45"/>
      <c r="H22" s="45"/>
      <c r="I22" s="45"/>
      <c r="J22" s="45"/>
    </row>
    <row r="23" spans="1:10" s="3" customFormat="1" ht="18" customHeight="1">
      <c r="A23" s="21" t="s">
        <v>9</v>
      </c>
      <c r="B23" s="14"/>
      <c r="C23" s="20">
        <v>279361.09999999998</v>
      </c>
      <c r="D23" s="15">
        <f t="shared" si="0"/>
        <v>2.0752240499216592</v>
      </c>
      <c r="E23" s="45"/>
      <c r="F23" s="45"/>
      <c r="G23" s="45"/>
      <c r="H23" s="45"/>
      <c r="I23" s="45"/>
      <c r="J23" s="45"/>
    </row>
    <row r="24" spans="1:10" s="3" customFormat="1" ht="15.75" customHeight="1">
      <c r="A24" s="21" t="s">
        <v>29</v>
      </c>
      <c r="B24" s="23"/>
      <c r="C24" s="36">
        <v>116792.98</v>
      </c>
      <c r="D24" s="15">
        <f t="shared" si="0"/>
        <v>0.86759252078410121</v>
      </c>
      <c r="E24" s="45"/>
      <c r="F24" s="45"/>
      <c r="G24" s="45"/>
      <c r="H24" s="45"/>
      <c r="I24" s="45"/>
      <c r="J24" s="45"/>
    </row>
    <row r="25" spans="1:10" s="8" customFormat="1" ht="18.75" customHeight="1">
      <c r="A25" s="21" t="s">
        <v>10</v>
      </c>
      <c r="B25" s="23"/>
      <c r="C25" s="36">
        <v>135400.29999999999</v>
      </c>
      <c r="D25" s="15">
        <f t="shared" si="0"/>
        <v>1.0058163392348025</v>
      </c>
      <c r="E25" s="48"/>
      <c r="F25" s="48"/>
      <c r="G25" s="49"/>
      <c r="H25" s="48"/>
      <c r="I25" s="48"/>
      <c r="J25" s="48"/>
    </row>
    <row r="26" spans="1:10" s="3" customFormat="1" ht="15.75" customHeight="1">
      <c r="A26" s="21" t="s">
        <v>11</v>
      </c>
      <c r="B26" s="23"/>
      <c r="C26" s="36">
        <v>6985</v>
      </c>
      <c r="D26" s="15">
        <f t="shared" si="0"/>
        <v>5.1887825429892676E-2</v>
      </c>
      <c r="E26" s="45"/>
      <c r="F26" s="45"/>
      <c r="G26" s="45"/>
      <c r="H26" s="45"/>
      <c r="I26" s="45"/>
      <c r="J26" s="45"/>
    </row>
    <row r="27" spans="1:10" s="3" customFormat="1">
      <c r="A27" s="21" t="s">
        <v>36</v>
      </c>
      <c r="B27" s="23"/>
      <c r="C27" s="37">
        <v>0</v>
      </c>
      <c r="D27" s="15">
        <f t="shared" si="0"/>
        <v>0</v>
      </c>
      <c r="E27" s="45"/>
      <c r="F27" s="45"/>
      <c r="G27" s="47"/>
      <c r="H27" s="45"/>
      <c r="I27" s="45"/>
      <c r="J27" s="45"/>
    </row>
    <row r="28" spans="1:10" s="3" customFormat="1">
      <c r="A28" s="27" t="s">
        <v>12</v>
      </c>
      <c r="B28" s="23"/>
      <c r="C28" s="37">
        <v>252820.24</v>
      </c>
      <c r="D28" s="15">
        <f t="shared" si="0"/>
        <v>1.8780662102023722</v>
      </c>
      <c r="E28" s="45" t="s">
        <v>18</v>
      </c>
      <c r="F28" s="45"/>
      <c r="G28" s="45"/>
      <c r="H28" s="45"/>
      <c r="I28" s="45"/>
      <c r="J28" s="45"/>
    </row>
    <row r="29" spans="1:10" ht="54">
      <c r="A29" s="27" t="s">
        <v>17</v>
      </c>
      <c r="B29" s="23"/>
      <c r="C29" s="37">
        <v>544414.88</v>
      </c>
      <c r="D29" s="15">
        <f t="shared" si="0"/>
        <v>4.0441666792950564</v>
      </c>
    </row>
    <row r="30" spans="1:10" ht="15.75">
      <c r="A30" s="13" t="s">
        <v>30</v>
      </c>
      <c r="B30" s="14"/>
      <c r="C30" s="38">
        <v>116286.11</v>
      </c>
      <c r="D30" s="15">
        <f t="shared" si="0"/>
        <v>0.86382725491786638</v>
      </c>
      <c r="G30" s="47"/>
    </row>
    <row r="31" spans="1:10" ht="15.75">
      <c r="A31" s="13" t="s">
        <v>31</v>
      </c>
      <c r="B31" s="14"/>
      <c r="C31" s="38">
        <v>115042.76</v>
      </c>
      <c r="D31" s="15">
        <f t="shared" si="0"/>
        <v>0.85459107342205287</v>
      </c>
    </row>
    <row r="32" spans="1:10" ht="15.75">
      <c r="A32" s="13" t="s">
        <v>32</v>
      </c>
      <c r="B32" s="14"/>
      <c r="C32" s="38">
        <v>236989.57</v>
      </c>
      <c r="D32" s="15">
        <f t="shared" si="0"/>
        <v>1.7604686380623236</v>
      </c>
    </row>
    <row r="33" spans="1:10" s="3" customFormat="1" ht="15.75">
      <c r="A33" s="13" t="s">
        <v>34</v>
      </c>
      <c r="B33" s="14"/>
      <c r="C33" s="38">
        <v>4700</v>
      </c>
      <c r="D33" s="15">
        <f t="shared" si="0"/>
        <v>3.4913783753828996E-2</v>
      </c>
      <c r="E33" s="45"/>
      <c r="F33" s="45"/>
      <c r="G33" s="45"/>
      <c r="H33" s="45"/>
      <c r="I33" s="45"/>
      <c r="J33" s="45"/>
    </row>
    <row r="34" spans="1:10">
      <c r="A34" s="28" t="s">
        <v>14</v>
      </c>
      <c r="B34" s="29">
        <f>(62185.74+38994.76)/142488.34</f>
        <v>0.71009669984224677</v>
      </c>
      <c r="C34" s="39">
        <v>42038.52</v>
      </c>
      <c r="D34" s="15">
        <f t="shared" si="0"/>
        <v>0.31228165885340753</v>
      </c>
    </row>
    <row r="35" spans="1:10" ht="15.75" thickBot="1">
      <c r="A35" s="28" t="s">
        <v>15</v>
      </c>
      <c r="B35" s="14"/>
      <c r="C35" s="39">
        <v>220137.45</v>
      </c>
      <c r="D35" s="15">
        <f t="shared" si="0"/>
        <v>1.6352832607275201</v>
      </c>
    </row>
    <row r="36" spans="1:10">
      <c r="A36" s="30" t="s">
        <v>13</v>
      </c>
      <c r="B36" s="31"/>
      <c r="C36" s="40">
        <f>SUM(C15:C35)</f>
        <v>3485611.51</v>
      </c>
      <c r="D36" s="32">
        <f>SUM(D15:D35)</f>
        <v>25.892741810637737</v>
      </c>
    </row>
    <row r="37" spans="1:10" ht="23.25" customHeight="1">
      <c r="A37" s="33" t="s">
        <v>33</v>
      </c>
      <c r="B37" s="33"/>
      <c r="C37" s="41">
        <f>C6-C11+C36</f>
        <v>1231659.9599999995</v>
      </c>
      <c r="D37" s="34"/>
    </row>
    <row r="38" spans="1:10" hidden="1">
      <c r="C38" s="35">
        <f>'[1]свод 2019 для жителей'!$AA$37</f>
        <v>3263053.2790198009</v>
      </c>
      <c r="D38" s="35">
        <f>'[1]свод 2019 для жителей'!$AB$37</f>
        <v>24.205602065319685</v>
      </c>
    </row>
    <row r="39" spans="1:10" hidden="1">
      <c r="C39" s="35">
        <f>C36-C38</f>
        <v>222558.23098019883</v>
      </c>
    </row>
  </sheetData>
  <mergeCells count="11">
    <mergeCell ref="C13:D13"/>
    <mergeCell ref="A1:D1"/>
    <mergeCell ref="A2:D2"/>
    <mergeCell ref="A6:B6"/>
    <mergeCell ref="C6:D6"/>
    <mergeCell ref="C12:D12"/>
    <mergeCell ref="C9:D9"/>
    <mergeCell ref="C7:D7"/>
    <mergeCell ref="C11:D11"/>
    <mergeCell ref="C8:D8"/>
    <mergeCell ref="C10:D10"/>
  </mergeCells>
  <pageMargins left="0.23622047244094491" right="0.23622047244094491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2019-05-22T10:30:56Z</cp:lastPrinted>
  <dcterms:created xsi:type="dcterms:W3CDTF">2014-04-15T07:29:16Z</dcterms:created>
  <dcterms:modified xsi:type="dcterms:W3CDTF">2021-04-22T09:38:31Z</dcterms:modified>
</cp:coreProperties>
</file>